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4280" windowHeight="11640" tabRatio="517" firstSheet="1" activeTab="1"/>
  </bookViews>
  <sheets>
    <sheet name="Mapka" sheetId="1" state="hidden" r:id="rId1"/>
    <sheet name="Ogień" sheetId="2" r:id="rId2"/>
    <sheet name="Elektronika" sheetId="3" r:id="rId3"/>
    <sheet name="Pojazdy" sheetId="4" r:id="rId4"/>
    <sheet name="Zabezpieczenia" sheetId="5" r:id="rId5"/>
    <sheet name="Szkodowość" sheetId="6" r:id="rId6"/>
  </sheets>
  <externalReferences>
    <externalReference r:id="rId9"/>
  </externalReferences>
  <definedNames/>
  <calcPr fullCalcOnLoad="1"/>
</workbook>
</file>

<file path=xl/comments2.xml><?xml version="1.0" encoding="utf-8"?>
<comments xmlns="http://schemas.openxmlformats.org/spreadsheetml/2006/main">
  <authors>
    <author>Patryk</author>
  </authors>
  <commentList>
    <comment ref="C50" authorId="0">
      <text>
        <r>
          <rPr>
            <b/>
            <sz val="9"/>
            <rFont val="Tahoma"/>
            <family val="2"/>
          </rPr>
          <t>Patryk:</t>
        </r>
        <r>
          <rPr>
            <sz val="9"/>
            <rFont val="Tahoma"/>
            <family val="2"/>
          </rPr>
          <t xml:space="preserve">
Wartość wyposażenia pomniejszona o elektronikę, maszyny/kotły co i wolnobieżne
</t>
        </r>
      </text>
    </comment>
  </commentList>
</comments>
</file>

<file path=xl/sharedStrings.xml><?xml version="1.0" encoding="utf-8"?>
<sst xmlns="http://schemas.openxmlformats.org/spreadsheetml/2006/main" count="1374" uniqueCount="541">
  <si>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</si>
  <si>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</si>
  <si>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</si>
  <si>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</si>
  <si>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</si>
  <si>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</si>
  <si>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</si>
  <si>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</si>
  <si>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</si>
  <si>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</si>
  <si>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</si>
  <si>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</si>
  <si>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</si>
  <si>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</si>
  <si>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Jednostka</t>
  </si>
  <si>
    <t>Ogień</t>
  </si>
  <si>
    <t>Kradzież</t>
  </si>
  <si>
    <t xml:space="preserve">OC </t>
  </si>
  <si>
    <t>Sprzęt elektroniczny</t>
  </si>
  <si>
    <t>Przedmioty szklane</t>
  </si>
  <si>
    <t>AC</t>
  </si>
  <si>
    <t xml:space="preserve">NNW </t>
  </si>
  <si>
    <t>Tak</t>
  </si>
  <si>
    <t>nie dotyczy</t>
  </si>
  <si>
    <t>Materiał</t>
  </si>
  <si>
    <t>Przedmiot ubezpieczenia</t>
  </si>
  <si>
    <t>Rok budowy budynku</t>
  </si>
  <si>
    <t>Ścian</t>
  </si>
  <si>
    <t>Stropów</t>
  </si>
  <si>
    <t>Stropodachu</t>
  </si>
  <si>
    <t>Pokrycie dachu</t>
  </si>
  <si>
    <t>Wyposażenie i urządzenia</t>
  </si>
  <si>
    <t>Sprzęt elektroniczny stacjonarny</t>
  </si>
  <si>
    <t>Sprzęt elektroniczny przenośny</t>
  </si>
  <si>
    <t>Kserokopiarki, urządzenia wielofunkcyjne</t>
  </si>
  <si>
    <t>Nr rej.</t>
  </si>
  <si>
    <t>Rodzaj</t>
  </si>
  <si>
    <t xml:space="preserve">Rok prod. </t>
  </si>
  <si>
    <t>Nr nadwozia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</si>
  <si>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</si>
  <si>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</si>
  <si>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</si>
  <si>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</si>
  <si>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</si>
  <si>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</si>
  <si>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</si>
  <si>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</si>
  <si>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</si>
  <si>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</si>
  <si>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</si>
  <si>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</si>
  <si>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</si>
  <si>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</si>
  <si>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</si>
  <si>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</si>
  <si>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</si>
  <si>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</si>
  <si>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</si>
  <si>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Pojazdy mechaniczne</t>
  </si>
  <si>
    <t>budynki</t>
  </si>
  <si>
    <t>wyposażenie</t>
  </si>
  <si>
    <t>majątek</t>
  </si>
  <si>
    <t>gotówka</t>
  </si>
  <si>
    <t>sprzęt</t>
  </si>
  <si>
    <t>oprogramowanie</t>
  </si>
  <si>
    <t>Liczba miejsc</t>
  </si>
  <si>
    <t>Pojemność</t>
  </si>
  <si>
    <t>Ładowność</t>
  </si>
  <si>
    <t>Załącznik nr 8 do SIWZ</t>
  </si>
  <si>
    <t>Wykaz zabezpieczeń przeciwpożarowych i przeciwkradzieżowych</t>
  </si>
  <si>
    <t>Zabezpieczenia przeciwpożarowe</t>
  </si>
  <si>
    <t>Zabezpieczenia przeciwkradzieżowe</t>
  </si>
  <si>
    <t>-</t>
  </si>
  <si>
    <t>Centrala telefoniczna</t>
  </si>
  <si>
    <t>Serwer</t>
  </si>
  <si>
    <t>Zespół Szkolno-Przedszkolny w Czernicy</t>
  </si>
  <si>
    <t>Publiczne Gimnazjum Nr 1 w Czernicy</t>
  </si>
  <si>
    <t>Publiczne Gimnazjum Nr 2 w Kamieńcu Wrocławskim</t>
  </si>
  <si>
    <t>Szkoła Podstawowa w Ratowicach</t>
  </si>
  <si>
    <t>Zestaw nagłośnieniowy</t>
  </si>
  <si>
    <t>żelbeton</t>
  </si>
  <si>
    <t>żelbetowy</t>
  </si>
  <si>
    <t>papa</t>
  </si>
  <si>
    <t>garaże</t>
  </si>
  <si>
    <t>specjalny</t>
  </si>
  <si>
    <t>Fiat</t>
  </si>
  <si>
    <t>Autosan</t>
  </si>
  <si>
    <t>autobus</t>
  </si>
  <si>
    <t>Mercedes-Benz</t>
  </si>
  <si>
    <t>Lokal mieszkalny dz.267/14 ul.Wr.Dobrzykowice</t>
  </si>
  <si>
    <t>Budynek usługowy - sklep Krzyków</t>
  </si>
  <si>
    <t>Remiza OSP Kamieniec  ul.Wrocławska 128 wyposażenie</t>
  </si>
  <si>
    <t>ubezpiecza gmina</t>
  </si>
  <si>
    <t>Budynek socjalny Gajków, ul. Ładna 11</t>
  </si>
  <si>
    <t>Świetlica Chrząstawa Wielka - wyposażenie</t>
  </si>
  <si>
    <t>Świetlica Kamieniec Wr. - wyposażenie</t>
  </si>
  <si>
    <t>Świetlica Czernica - wyposażenie</t>
  </si>
  <si>
    <t>Świetlica Gajków - wyposażenie</t>
  </si>
  <si>
    <t>Świetlica Krzyków - wyposażenie</t>
  </si>
  <si>
    <t>Remiza i świetlica OSP Nadolice. - wyposażenie</t>
  </si>
  <si>
    <t>Świetlica Wojnowice - wyposażenie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</si>
  <si>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</si>
  <si>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</si>
  <si>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</si>
  <si>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</si>
  <si>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</si>
  <si>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</si>
  <si>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</si>
  <si>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</si>
  <si>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</si>
  <si>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</si>
  <si>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</si>
  <si>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</si>
  <si>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</si>
  <si>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</si>
  <si>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</si>
  <si>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</si>
  <si>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</si>
  <si>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</si>
  <si>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</si>
  <si>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</si>
  <si>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</si>
  <si>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Urząd Gminy Czernica</t>
  </si>
  <si>
    <t>1. Urząd Gminy Czernica</t>
  </si>
  <si>
    <t>Gminna Biblioteka Publiczna w Czernicy</t>
  </si>
  <si>
    <t>Gminny Ośrodek Pomocy Społecznej w Czernicy</t>
  </si>
  <si>
    <t>Zespół Szkół  w Chrząstawie Wielkiej</t>
  </si>
  <si>
    <t>Szkoła Podstawowa w Dobrzykowicach</t>
  </si>
  <si>
    <t>Szkoła Podstawowa im. B. Krzywoustego w Kamieńcu Wrocławskim</t>
  </si>
  <si>
    <t>Zakład Gospodarki Komunalnej Czernica</t>
  </si>
  <si>
    <t>2. Gminna Biblioteka Publiczna w Czernicy</t>
  </si>
  <si>
    <t>murowane</t>
  </si>
  <si>
    <t>blacha</t>
  </si>
  <si>
    <t>budynek biblioteki, Chrząstawa Wielka ul. Wrocławska 19</t>
  </si>
  <si>
    <t>budynek biblioteki, Kamieniec Wrocławski ul. Kolejowa 8</t>
  </si>
  <si>
    <t>Urząd Gminy, ul.Kolejowa 3 - budynek</t>
  </si>
  <si>
    <t>budynek GOPS, Czernica ul. Wrocławska 78</t>
  </si>
  <si>
    <t>Sprzęt elektroniczy stacjonarny i przenośny zakupiony przed 2012 r.</t>
  </si>
  <si>
    <t>Projektory, rzutniki</t>
  </si>
  <si>
    <t>Tablice interaktywne</t>
  </si>
  <si>
    <t>Klimatyzator</t>
  </si>
  <si>
    <t>stalowy</t>
  </si>
  <si>
    <t>3. Gminny Ośrodek Pomocy Społecznej w Czernicy</t>
  </si>
  <si>
    <t>Tablety</t>
  </si>
  <si>
    <t>Klimatyzacja</t>
  </si>
  <si>
    <t>budynek szkoły, ul. św. Brata Alberta Chmielowskiego 9</t>
  </si>
  <si>
    <t xml:space="preserve">piec gazowy BROTJE </t>
  </si>
  <si>
    <t>kocioł c.o. DeDietrich</t>
  </si>
  <si>
    <t>boisko Orlik</t>
  </si>
  <si>
    <t>kotłownia</t>
  </si>
  <si>
    <t>Sprzęt nagłaśniający</t>
  </si>
  <si>
    <t>Ekran</t>
  </si>
  <si>
    <t>plac zabaw</t>
  </si>
  <si>
    <t>Aparaty cyfrowe</t>
  </si>
  <si>
    <t>zestaw mikrofonów 4 szt.</t>
  </si>
  <si>
    <t>budynek szkoły, Kamieniec Wrocławski ul. Kolejowa 8</t>
  </si>
  <si>
    <t>murowany</t>
  </si>
  <si>
    <t>dachówka</t>
  </si>
  <si>
    <t>boisko wielofunkcyjne</t>
  </si>
  <si>
    <t>organy</t>
  </si>
  <si>
    <t>OPEL MOVANO</t>
  </si>
  <si>
    <t>ŚWIDNIK</t>
  </si>
  <si>
    <t>OPEL VIVARO</t>
  </si>
  <si>
    <t>SAMOCHÓD SPECJALNY KOPARKO-SPYCHARKA</t>
  </si>
  <si>
    <t>CIĄGNIK ROLNICZY</t>
  </si>
  <si>
    <t>SAMOCHÓD CIĘŻAROWY</t>
  </si>
  <si>
    <t>SAMOCHÓD CIĘZAROWY</t>
  </si>
  <si>
    <t>PRZYCZEPA</t>
  </si>
  <si>
    <t>PRZYCZEPA CIĘŻAROWA ROLNICZA</t>
  </si>
  <si>
    <t>PRZYCZEPA LEKKA</t>
  </si>
  <si>
    <t>PRZYCZEPA CIĘŻAROWA</t>
  </si>
  <si>
    <t>NAHH00088</t>
  </si>
  <si>
    <t>ZAJH11621</t>
  </si>
  <si>
    <t>WMAN05ZZ38Y212962</t>
  </si>
  <si>
    <t>W0LMRF2CCAB014761</t>
  </si>
  <si>
    <t>SWH23610EWH000491</t>
  </si>
  <si>
    <t>MEP100575</t>
  </si>
  <si>
    <t>W0LF7BHB69V616322</t>
  </si>
  <si>
    <t>VF1VBH4J247885891</t>
  </si>
  <si>
    <t>W0L6VYF1BF9560090</t>
  </si>
  <si>
    <t>61525</t>
  </si>
  <si>
    <t>ujęcie wody studnia nr 1 Nadolice Wielkie*</t>
  </si>
  <si>
    <t>lokal w budynku szkoły</t>
  </si>
  <si>
    <t>budynek biblioteki, Ratowice ul. Wrocławska*</t>
  </si>
  <si>
    <t>Maszyny, kotły co itp.</t>
  </si>
  <si>
    <t>Boisko Chrząstawa Mała</t>
  </si>
  <si>
    <t>Boisko do koszykówki, siatki Gajków</t>
  </si>
  <si>
    <t>Boisko Nadolice Wielkie</t>
  </si>
  <si>
    <t>SUASD5CPP6S620227</t>
  </si>
  <si>
    <t>WF0LXXBDFL5K73660</t>
  </si>
  <si>
    <t>WDB9676371L906964</t>
  </si>
  <si>
    <t>ZFA25000001553361</t>
  </si>
  <si>
    <t>WDB9763641L444804</t>
  </si>
  <si>
    <t>WDB9763641L51143</t>
  </si>
  <si>
    <t>Urząd Gminy, ul.Kolejowa 3 - wyposażenie i urządzenia</t>
  </si>
  <si>
    <t>15.</t>
  </si>
  <si>
    <t>16.</t>
  </si>
  <si>
    <t>51.</t>
  </si>
  <si>
    <t>Budynek komunalny ul. Szkolna  Jeszkowice</t>
  </si>
  <si>
    <t>Brak</t>
  </si>
  <si>
    <t>Jednostka organizacyjna</t>
  </si>
  <si>
    <t>Tak*</t>
  </si>
  <si>
    <t>*ubezpieczenie zawarte przez Urząd Gminy - polisa wspólna w PZU SA</t>
  </si>
  <si>
    <t>Tak**</t>
  </si>
  <si>
    <t>**budynek ubezpiecza Szkoła Podstawowa w Kamieńcu Wrocławskim</t>
  </si>
  <si>
    <t>Powierzchnia użytkowa w m2</t>
  </si>
  <si>
    <t>Pojazdy wolnobieżne nieposiadające tablic rejestracyjnych</t>
  </si>
  <si>
    <t>Suma ubezpieczenia w wartości księgowej brutto</t>
  </si>
  <si>
    <t xml:space="preserve">studnia rewizyjna Krzyków Tł. </t>
  </si>
  <si>
    <t>aleje na cmentarzu komunalnym</t>
  </si>
  <si>
    <t>przepompownia ścieków K-C działka NR 197/1 pow 9,813M2</t>
  </si>
  <si>
    <t>przepompownia Brata Alberta Czernica</t>
  </si>
  <si>
    <t>budynek hydroforni Nadolice Wielkie SUW</t>
  </si>
  <si>
    <t>Komisariat po ZOZ - wyposażenie</t>
  </si>
  <si>
    <t>budynek biblioteki, Nadolice Wielkie 56A</t>
  </si>
  <si>
    <t>budynek biblioteki, Jeszkowice ul. Jelczańska 5</t>
  </si>
  <si>
    <t>Świetlica Gajków - budynek</t>
  </si>
  <si>
    <t>Świetlica Chrząstawa Wielka - budynek</t>
  </si>
  <si>
    <t>Świetlica Kamieniec Wr. - budynek</t>
  </si>
  <si>
    <t>Świetlica Jeszkowice - budynek</t>
  </si>
  <si>
    <t>Świetlica Krzyków - budynek</t>
  </si>
  <si>
    <t>Świetlica Wojnowice - budynek</t>
  </si>
  <si>
    <t>Swietlica Czernica - budynek</t>
  </si>
  <si>
    <t>Remiza OSP Chrzastawa - budynek</t>
  </si>
  <si>
    <t>Remiza OSP Kamieniec  ul.Wrocławska 128 - budynek</t>
  </si>
  <si>
    <t>Telefon komórkowy Samsung S5610</t>
  </si>
  <si>
    <t>- co najmniej 2 zamki wielozastawkowe w każdych drzwiach zewnętrznych,
- okratowane okna budynku,
- system alarmujący służby z całodobową ochroną,</t>
  </si>
  <si>
    <t>2007 generalny remont</t>
  </si>
  <si>
    <t xml:space="preserve">- co najmniej 2 zamki wielozastawkowe w każdych drzwiach zewnętrznych,
- alarm tylko na miejscu,
- system alarmujący służby z całodobową ochroną,                           - monitoring wejścia do budynku, </t>
  </si>
  <si>
    <t>- zgodne z przepisami o ochronie przeciwpożarowej,
- urządzenie sygnalizujące powstanie pożaru,
- gaśnice: 9 szt.,
- hydranty wewnętrzne:  3 szt.,</t>
  </si>
  <si>
    <t>- co najmniej 2 zamki wielozastawkowe w każdych drzwiach zewnętrznych,
- system alarmujący służby z całodobową ochroną,</t>
  </si>
  <si>
    <t>Projektory, rzutniki, projektor jezdny</t>
  </si>
  <si>
    <t>zestaw nagłaśniajacy</t>
  </si>
  <si>
    <t>- zgodne z przepisami o ochronie przeciwpożarowej,
- gaśnice, agregaty:  2 szt.</t>
  </si>
  <si>
    <t>- co najmniej 2 zamki wielozastawkowe w każdych drzwiach zewnętrznych,
- rolety zewnętrzne</t>
  </si>
  <si>
    <t xml:space="preserve">- zgodne z przepisami o ochronie przeciwpożarowej,
- gaśnice, agregaty:  5 szt.,
</t>
  </si>
  <si>
    <t>- system alarmujący służby z całodobową ochroną,</t>
  </si>
  <si>
    <t>Platforma przyschodowa DELTA</t>
  </si>
  <si>
    <t>57.</t>
  </si>
  <si>
    <t>wiaty przystankowe na terenie gminy</t>
  </si>
  <si>
    <t>58.</t>
  </si>
  <si>
    <t>Most na rz.Mynówka  Ratowice</t>
  </si>
  <si>
    <t>przedwojenny-rozbudowany 1982-1984</t>
  </si>
  <si>
    <t>cegła, pustak</t>
  </si>
  <si>
    <t>betonowe</t>
  </si>
  <si>
    <t>papa termozgrzewalna</t>
  </si>
  <si>
    <t>murowane; gazobeton</t>
  </si>
  <si>
    <t>brak</t>
  </si>
  <si>
    <t>blachodachówka</t>
  </si>
  <si>
    <t>przedowjenny</t>
  </si>
  <si>
    <t>cegła - murowane</t>
  </si>
  <si>
    <t>masywne nad piwnicą; drewniane</t>
  </si>
  <si>
    <t>przedwojenny</t>
  </si>
  <si>
    <t>drewniane</t>
  </si>
  <si>
    <t>dachówka/blacha</t>
  </si>
  <si>
    <t>lata 70</t>
  </si>
  <si>
    <t>płyta żelbetonowa</t>
  </si>
  <si>
    <t>żelbetowe</t>
  </si>
  <si>
    <t>cegła-murowany</t>
  </si>
  <si>
    <t>papa-dach płaski</t>
  </si>
  <si>
    <t>przedwojenny - rozbudowany w latach 2011-2015</t>
  </si>
  <si>
    <t>cegla - murowane</t>
  </si>
  <si>
    <t>częsciowy stropodach</t>
  </si>
  <si>
    <t>blachodachówka/papa</t>
  </si>
  <si>
    <t>papa/dachówka</t>
  </si>
  <si>
    <t>drewno</t>
  </si>
  <si>
    <t>stropodach pałski-belki stalwoe</t>
  </si>
  <si>
    <t>Komisariat po ZOZ - budynek</t>
  </si>
  <si>
    <t>Budynek  usługowy - poczta Kamieniec</t>
  </si>
  <si>
    <t>- zgodne z przepisami o ochronie przeciwpożarowej,                                                   - urządzenie sygnalizujące powstanie pożaru,                                                                - gaśnice: 6  szt.,</t>
  </si>
  <si>
    <t>- dwa zamki wielozastawkowe w drzwiach zewnętrznych,                              - monitoring zewnętrzny budynku,                                 - system alarmujący służby z całodobową ochroną pomieszczenia sekretariatu i gabinetu dyrektora,</t>
  </si>
  <si>
    <t>OC</t>
  </si>
  <si>
    <t>- co najmniej 2 zamki wielozastawkowe w każdych drzwiach zewnętrznych,
- alarm tylko na miejscu,
- system alarmujący służby z całodobową ochroną,</t>
  </si>
  <si>
    <t>ceglła bloczki</t>
  </si>
  <si>
    <t>stropodach żelbetonowy</t>
  </si>
  <si>
    <t>płaski papa</t>
  </si>
  <si>
    <t>1970 potem rozbuowywany i moderniozwny</t>
  </si>
  <si>
    <t>cegła - bloczki</t>
  </si>
  <si>
    <t>płaksi papa</t>
  </si>
  <si>
    <t>- co najmniej 2 zamki wielozastawkowe w każdych drzwiach zewnętrznych,
-monitring (kamery na korytarzach, rzed budynkiem, na sali konferencyjnej)
- system alarmujący służby z całodobową ochroną,</t>
  </si>
  <si>
    <t>59.</t>
  </si>
  <si>
    <t xml:space="preserve">- co najmniej 2 zamki wielozastawkowe w każdych drzwiach zewnętrznych,
- okratowane okna budynku,
</t>
  </si>
  <si>
    <t xml:space="preserve">- zgodne z przepisami o ochronie przeciwpożarowej,
- gaśnice:  szt.2,
</t>
  </si>
  <si>
    <t xml:space="preserve">- zgodne z przepisami o ochronie przeciwpożarowej,
- gaśnice: szt. 1,
</t>
  </si>
  <si>
    <t xml:space="preserve">- co najmniej 2 zamki wielozastawkowe w każdych drzwiach zewnętrznych, - jest jeden zamek i koljne drzwi wewnetrzne
- alarm tylko na miejscu,
</t>
  </si>
  <si>
    <t>- zgodne z przepisami o ochronie przeciwpożarowej,
- gaśnice: szt.1,</t>
  </si>
  <si>
    <t>- co najmniej 2 zamki wielozastawkowe w każdych drzwiach zewnętrznych,
- okratowane okna budynku</t>
  </si>
  <si>
    <t>plac zabaw urządzenia</t>
  </si>
  <si>
    <t>zbiornik wody SUW + zabudowa i maszyny</t>
  </si>
  <si>
    <t>Lokal mieszkalny   Blok nr 2; 55-003  Czernica ul. Wojska Polskiego 2/12</t>
  </si>
  <si>
    <t>Lokal mieszkalny  Blok nr 2; 55-003 Czernica ul. Wojska Polskiego 2/14</t>
  </si>
  <si>
    <t>Lokal mieszkalny blok nr 3; 55-003 Czernica ul. Wojska Polskiego 3/10</t>
  </si>
  <si>
    <t>Lokal mieszkalny  Blok nr 4;  55-003 Czernica ul. Wojska Polskiego 4/1</t>
  </si>
  <si>
    <t>Lokal mieszkalny Blok nr 4; 55-003 Czernica ul. Wojska Polskiego 4/7</t>
  </si>
  <si>
    <t>Lokal mieszkalny Blok nr 4 55-003 Czernica ul. Wojska Polskiego 4/18</t>
  </si>
  <si>
    <t>każda placówka oświatowa jest ogrodzona i ogrodzenie ujęte jest w wartości budynku.</t>
  </si>
  <si>
    <t>- zgodne z przepisami o ochronie przeciwpożarowej,
- urządzenie sygnalizujące powstanie pożaru,
- stałe urządzenie gaśnicze uruchamiane automatycznie,
- gaśnice: 12 szt.,
- hydranty zewnętrzne: 5 szt.,
- hydranty wewnętrzne: 1 szt.,</t>
  </si>
  <si>
    <t xml:space="preserve">- okratowane okna budynku,
- stały dozór wewnątrz,
- stały dozór na zewnątrz,
- alarm na miejscu,
- system alarmujący służby z całodobową ochroną,                          -monitoring wew i zew. </t>
  </si>
  <si>
    <t>- zgodne z przepisami o ochronie przeciwpożarowej,
- gaśnice: szt.26
- hydranty zewnętrzne: 1 szt.
- hydranty wewnętrzne: 5 szt.</t>
  </si>
  <si>
    <t xml:space="preserve">Suma ubezpieczenia w </t>
  </si>
  <si>
    <t xml:space="preserve">Suma ubezpieczenia  </t>
  </si>
  <si>
    <t>budynek szkoły, Ratowice ul Wrocławska 36</t>
  </si>
  <si>
    <t>budynek przedszkola, Czernica ul. Wrocławska 52</t>
  </si>
  <si>
    <t>wyposażenie kuźni Czernica</t>
  </si>
  <si>
    <t>budynek kuźni Czernica (świetlicy-klubokawiarnia), ul. Św. Brata Alberta A. Chmielowskiego 5</t>
  </si>
  <si>
    <t>budynek szkoły, Chrząstawa Wielka ul. Wrocławska 19</t>
  </si>
  <si>
    <t>Budynek komunalny  Czernica  ul. Wrocławska 78 (GOPS)</t>
  </si>
  <si>
    <t>- zgodne z przepisami o ochronie przeciwpożarowej,
- gaśnice, agregaty:  szt. 6,
- hydranty zewnętrzne:  szt. 1,</t>
  </si>
  <si>
    <t>- co najmniej 2 zamki wielozastawkowe w każdych drzwiach zewnętrznych,</t>
  </si>
  <si>
    <t>Centralny węzeł przesyłu ścieków (budynek + park maszyn) ul. Stracocińska 4, Kamieniec Wrocławski</t>
  </si>
  <si>
    <t>serwer</t>
  </si>
  <si>
    <r>
      <t>5. Zespół Szkolno-Przedszkolny w Czernicy</t>
    </r>
    <r>
      <rPr>
        <i/>
        <sz val="10"/>
        <rFont val="Arial"/>
        <family val="2"/>
      </rPr>
      <t xml:space="preserve"> (w tym mienie po Gim1)</t>
    </r>
  </si>
  <si>
    <t>zestaw EFG Biofeedback</t>
  </si>
  <si>
    <t>Sprzęt do metody Warnkego</t>
  </si>
  <si>
    <t>Magiczny dywan</t>
  </si>
  <si>
    <t>Instrument klawiszowy YAMAHA PSR E403</t>
  </si>
  <si>
    <t xml:space="preserve">smartfo Huawei P8lite </t>
  </si>
  <si>
    <t>EEGBIOFEEDBACK Nx4 SYSTEM NR GKiI.272.317.2017.EZ</t>
  </si>
  <si>
    <r>
      <t>7. Szkoła Podstawowa im. B. Krzywoustego w Kamieńcu Wrocławskim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(w tym mienie po Gim2)</t>
    </r>
  </si>
  <si>
    <t>tablice interaktywne</t>
  </si>
  <si>
    <t>8. Szkoła Podstawowa w Ratowicach</t>
  </si>
  <si>
    <t>9. Zakład Gospodarki Komunalnej Czernica</t>
  </si>
  <si>
    <t>Budynek szatni i świetlicy w Chrząstawie Małej położony na działce nr 207/4</t>
  </si>
  <si>
    <t>Świetlica Jeszkowice - wyposażenie + monitoring</t>
  </si>
  <si>
    <t>Świetlice Kuźnia - Ratowice, Gajków, Kamieniec Wrocławski - wyposażenie</t>
  </si>
  <si>
    <t>Remiza OSP Chrząstawa Wielka - wyposażenie + kontenery</t>
  </si>
  <si>
    <t>60.</t>
  </si>
  <si>
    <t>61.</t>
  </si>
  <si>
    <t>Boisko do koszykówki, Jeszkowice</t>
  </si>
  <si>
    <t>62.</t>
  </si>
  <si>
    <t>mienie przejęte z ZGK</t>
  </si>
  <si>
    <t>63.</t>
  </si>
  <si>
    <t>64.</t>
  </si>
  <si>
    <t>65.</t>
  </si>
  <si>
    <t>Kaplica cmentarna</t>
  </si>
  <si>
    <t>66.</t>
  </si>
  <si>
    <t>Ogrodzenie cmentarza</t>
  </si>
  <si>
    <t>67.</t>
  </si>
  <si>
    <t>68.</t>
  </si>
  <si>
    <t>69.</t>
  </si>
  <si>
    <t>70.</t>
  </si>
  <si>
    <t>Piec do wypalania ceramiki</t>
  </si>
  <si>
    <t>ujęcie wody studnia nr 1A</t>
  </si>
  <si>
    <t>Urząd Gminy Czernica ul. Kolejowa 3, 55-003 Czernica.                     Regon: 000533825</t>
  </si>
  <si>
    <t>zakres ochrony</t>
  </si>
  <si>
    <t>Gmina Czernica ul. Kolejowa 3, 55-003 Czernica.       Regon:931934986</t>
  </si>
  <si>
    <t>DWR89936</t>
  </si>
  <si>
    <t>OC, NW, AC</t>
  </si>
  <si>
    <t>DWR65994</t>
  </si>
  <si>
    <t>DWR01VH</t>
  </si>
  <si>
    <t>DWR01333</t>
  </si>
  <si>
    <t xml:space="preserve">OSP Nadolice Wielkie
Nadolice Wielkie 
Wrocławska 56
55-003 Czernica
Regon:932256086
</t>
  </si>
  <si>
    <t>DWR30834</t>
  </si>
  <si>
    <t>Zakład Gospodarki Komunalnej CZERNICA Sp z o.o. Ratowice, Wrocławska 111, 55-003 Czernica. Regon:366610918</t>
  </si>
  <si>
    <t>DWR5051P (stary nr WCR0779)</t>
  </si>
  <si>
    <t>OC, NW</t>
  </si>
  <si>
    <t>DWR48RS</t>
  </si>
  <si>
    <t>DWR55893</t>
  </si>
  <si>
    <t>OC, NW,AC</t>
  </si>
  <si>
    <t>DWR78940</t>
  </si>
  <si>
    <t>DWR92934</t>
  </si>
  <si>
    <t>DWREF89</t>
  </si>
  <si>
    <t>DWR58979</t>
  </si>
  <si>
    <t>DWR96417 (stary nr WE670EU)</t>
  </si>
  <si>
    <t>DWR92PY</t>
  </si>
  <si>
    <t>OPEL COMBO</t>
  </si>
  <si>
    <t>DWR5617P</t>
  </si>
  <si>
    <t>NEPTUN</t>
  </si>
  <si>
    <t>ciężarowy do 3,5</t>
  </si>
  <si>
    <t>Oświetlenie uliczne</t>
  </si>
  <si>
    <t>2299</t>
  </si>
  <si>
    <t>1566</t>
  </si>
  <si>
    <t>3</t>
  </si>
  <si>
    <t>2017</t>
  </si>
  <si>
    <t>W0LMRY608HB131088</t>
  </si>
  <si>
    <t>SXE1P202DHS111398</t>
  </si>
  <si>
    <t>brak danych</t>
  </si>
  <si>
    <t>1996/2014</t>
  </si>
  <si>
    <t>przedwojenny / rozbudowa</t>
  </si>
  <si>
    <t>lata 30 XX w</t>
  </si>
  <si>
    <t>drewniane kratowe</t>
  </si>
  <si>
    <t>lata 60</t>
  </si>
  <si>
    <t>żelbetowe-wielka płyta</t>
  </si>
  <si>
    <t>Budynek komunalny ul. Wrocławska 40 Chrząstawa Wielka</t>
  </si>
  <si>
    <t>zestaw multimedialny</t>
  </si>
  <si>
    <t>6. Zespół Szkolno-Przedszkolny w Dobrzykowicach</t>
  </si>
  <si>
    <t xml:space="preserve">Szkoła Podstawowa im. Piastów Śląskich w Chrząstawie Wielkiej </t>
  </si>
  <si>
    <t xml:space="preserve">4. Szkoła Podstawowa im. Piastów Śląskich w Chrząstawie Wielkiej </t>
  </si>
  <si>
    <t>Budynek komunalny w Ratowicach ul. Wrocławska 111 (przeniesiony z UG) CZEŚĆ ZGK + części wspólne</t>
  </si>
  <si>
    <t xml:space="preserve">Budynek komunalny w Ratowicach ul. Wrocławska 111 (przeniesiony z UG) CZEŚĆ SP+ części wspólne. </t>
  </si>
  <si>
    <t>Budynek przy ul. Szkolnej 1 w Dobrzykowicach</t>
  </si>
  <si>
    <t>powiększone o termomodernizację !</t>
  </si>
  <si>
    <t xml:space="preserve">Komputery </t>
  </si>
  <si>
    <t>PODŁOGA INTERAKTYWNA - MAGICZNY DYWAN, PAKIET FUN, EDU I RE System Sensis</t>
  </si>
  <si>
    <t>Degestorium</t>
  </si>
  <si>
    <t>PRO Data Diamond</t>
  </si>
  <si>
    <t>Jednostka centralna</t>
  </si>
  <si>
    <t>Maszyna czyszcząca</t>
  </si>
  <si>
    <t>Sprzet elektroniczny, przenośny</t>
  </si>
  <si>
    <t>Budynek Zespołu Szkolno-Przedszkolnego  wraz z placem zabaw oraz wyposażeniem  w Dobrzykowicach ul. Sukcesu 2</t>
  </si>
  <si>
    <t>ujęcie wody studnia nr II i IIA Nadolice Wielkie*</t>
  </si>
  <si>
    <t>ujęcie wody studnia nr III i IV Nadolice Wielkie*</t>
  </si>
  <si>
    <t>budynek hydroforni Gajków SUW</t>
  </si>
  <si>
    <r>
      <t xml:space="preserve">Ubezpieczający </t>
    </r>
    <r>
      <rPr>
        <i/>
        <sz val="10"/>
        <rFont val="Arial"/>
        <family val="2"/>
      </rPr>
      <t>(Płatnik składki)</t>
    </r>
  </si>
  <si>
    <r>
      <t xml:space="preserve">Ubezpieczony </t>
    </r>
    <r>
      <rPr>
        <i/>
        <sz val="10"/>
        <rFont val="Arial"/>
        <family val="2"/>
      </rPr>
      <t>(Właściciel wg. dowodu rejestracyjnego)</t>
    </r>
  </si>
  <si>
    <t>brutto</t>
  </si>
  <si>
    <t>Ford Transit</t>
  </si>
  <si>
    <t>MEPROZET T528/5</t>
  </si>
  <si>
    <t>MAN TGL</t>
  </si>
  <si>
    <t>netto</t>
  </si>
  <si>
    <t>NEW HOLLAND NH 95</t>
  </si>
  <si>
    <t>NEW HOLLAND t5040</t>
  </si>
  <si>
    <t>RENAULT MASTER</t>
  </si>
  <si>
    <t>SANOK D55/01</t>
  </si>
  <si>
    <t>DWR1084E  (stary nr DW247XU)</t>
  </si>
  <si>
    <t>640</t>
  </si>
  <si>
    <t>DWR7483P</t>
  </si>
  <si>
    <t>PRONAR T671</t>
  </si>
  <si>
    <t>5000</t>
  </si>
  <si>
    <t>2019</t>
  </si>
  <si>
    <t>SZB6710XXK1X01787</t>
  </si>
  <si>
    <t>DWR7020P</t>
  </si>
  <si>
    <t>RYDWAN EURO C750</t>
  </si>
  <si>
    <t>400</t>
  </si>
  <si>
    <t>SYBL20000K0000127</t>
  </si>
  <si>
    <t xml:space="preserve">PKO Leasing S.A IV O/Wrocław. Krakowska 119, 50-428 Wrocław. Regon: 47219176700720
</t>
  </si>
  <si>
    <t>DW9JY48</t>
  </si>
  <si>
    <t>DWR8743P</t>
  </si>
  <si>
    <t>DE LAGE LANDEN LEASING POLSKA S.A. ul. Inflancka 4B, 00-189 Warszawa. Regon: 012149282</t>
  </si>
  <si>
    <t>WI471E</t>
  </si>
  <si>
    <t>NEW HOLLAND T6.165</t>
  </si>
  <si>
    <t>6728</t>
  </si>
  <si>
    <t>2</t>
  </si>
  <si>
    <t>2016</t>
  </si>
  <si>
    <t>ZGBD04293</t>
  </si>
  <si>
    <t xml:space="preserve">MLEASING Sp. z o.o. O/Białystok 
ul. Świętojańska 15
15-277 Białystok 
Regon: 01252780900324
</t>
  </si>
  <si>
    <t>BI973CH</t>
  </si>
  <si>
    <t>MAN TGS 28.420 6X2-4</t>
  </si>
  <si>
    <t>12419</t>
  </si>
  <si>
    <t>WMA74SZZ5KP126206</t>
  </si>
  <si>
    <t xml:space="preserve">PKO Leasing S.A IV o.Wrocław
Krakowska 119
50-428 Wrocław
Regon: 47219176700720
</t>
  </si>
  <si>
    <t>DW9EW39</t>
  </si>
  <si>
    <t>Opel Movano 05D05 Q661</t>
  </si>
  <si>
    <t>Ciężarowy</t>
  </si>
  <si>
    <t>1453</t>
  </si>
  <si>
    <t>W0VMRY603KB179113</t>
  </si>
  <si>
    <t>DW9EW10</t>
  </si>
  <si>
    <t xml:space="preserve">Opel Movano 05DC5 Q661 </t>
  </si>
  <si>
    <t>1289</t>
  </si>
  <si>
    <t>7</t>
  </si>
  <si>
    <t>W0VMRY606KB179123</t>
  </si>
  <si>
    <t>DWR0676J  (stary nr DW5N236)</t>
  </si>
  <si>
    <t>OPEL MOVANO 2.3 CDTI MR'14 L1H1</t>
  </si>
  <si>
    <t>Budynek  usługowy Kamieniec Wr. Ul. Spółdzielcza 8 - poczta Kamieniec</t>
  </si>
  <si>
    <t>Budynek socjalny ul. Główna 67 Wojnowice</t>
  </si>
  <si>
    <t>Lokal   przeznaczony na cele inne niż mieszkalne Czernica ul. Wojska Pol. 8 ( biblioteka, poczta)</t>
  </si>
  <si>
    <t xml:space="preserve">Mieszkania komunalne Ratowice ul. Wrocławska  </t>
  </si>
  <si>
    <t>Budynek komunalny ul. Polna Kamieniec Wr.</t>
  </si>
  <si>
    <t>Świetlica Ratowice, biblioteka - budynek</t>
  </si>
  <si>
    <t>Remiza OSP Nadolice ,świetlica. - budynek</t>
  </si>
  <si>
    <t>Budynek Chrząstawa Mała dz. 417/11</t>
  </si>
  <si>
    <t>Budynek Czernica dz. 352/3</t>
  </si>
  <si>
    <t xml:space="preserve">Place zabaw i tereny rekreacyjne </t>
  </si>
  <si>
    <t>Boisko do koszykówki Chrząstawa Mała</t>
  </si>
  <si>
    <t>Boisko sportowe Dobrzykowice</t>
  </si>
  <si>
    <t>Boisko sportowe przy ul. Sportowej w Ratowicach</t>
  </si>
  <si>
    <t>Boisko sportowe Krzyków</t>
  </si>
  <si>
    <t xml:space="preserve">Boisko sportowe Kamieniec Wr. Ul. Kolejowa </t>
  </si>
  <si>
    <t>Świetlica Chrząstawa Mała - wyposażenie</t>
  </si>
  <si>
    <t>Świetlica Ratowice - wyposażenie +monitoring</t>
  </si>
  <si>
    <t>Świetlica Dobrzykowice - wyposażenie</t>
  </si>
  <si>
    <t>Świetlica Nadolice Wlk. - wyposażenie</t>
  </si>
  <si>
    <t>Sala sportowa  przy  Zespole Szkolno-Przedszkolnym w Dobrzykowicach</t>
  </si>
  <si>
    <t>Sala sportowa  przy  Zespole Szkolno-Przedszkolnym w Dobrzykowicach-wyposażenie</t>
  </si>
  <si>
    <t>71.</t>
  </si>
  <si>
    <t>budynek hydroforni w Kamieńcu Wr. - oczyszczalnia</t>
  </si>
  <si>
    <t>72.</t>
  </si>
  <si>
    <t>73.</t>
  </si>
  <si>
    <t>74.</t>
  </si>
  <si>
    <t>75.</t>
  </si>
  <si>
    <t>76.</t>
  </si>
  <si>
    <t>77.</t>
  </si>
  <si>
    <t>78.</t>
  </si>
  <si>
    <t>przepompownia</t>
  </si>
  <si>
    <t>79.</t>
  </si>
  <si>
    <t xml:space="preserve">Kontenerowa przepompownia wody na terenie CWPŚK w Kamiencu Wrocławskim </t>
  </si>
  <si>
    <t>80.</t>
  </si>
  <si>
    <t>przepompownia Ratowice</t>
  </si>
  <si>
    <t>budynek biblioteki, Dobrzykowice, ul. Szkolna 1</t>
  </si>
  <si>
    <t>lokal budynku gminy</t>
  </si>
  <si>
    <t>`</t>
  </si>
  <si>
    <t>Zespół Szkolno-Przedszkolny w Czernicy (Szkoła Podstawowa im Papieża Jana Pawła II i Przedszkole Publiczne)</t>
  </si>
  <si>
    <t>Zespół Szkolno-Przedszkolny w Dobrzykowicach (Szkoła Podstawa  im. Stulecia Odzyskania Niepodległości  Polski i Przedszkole Publiczne)</t>
  </si>
  <si>
    <t>- zgodne z przepisami o ochronie przeciwpożarowej,
- gaśnice:  7 szt.,</t>
  </si>
  <si>
    <t>- co najmniej 2 zamki wielozastawkowe w każdych drzwiach zewnętrznych,
- system alarmujący służby z całodobową ochroną,                              - monitoring wewnętrzny i zewnętrzny</t>
  </si>
  <si>
    <t>Monitoring szkoły i system kontroli dostępu</t>
  </si>
  <si>
    <t>Tablice interaktywne, monitory, projektory, tablety</t>
  </si>
  <si>
    <t xml:space="preserve">Zakład Gospodarki Komunalnej Czernica Sp.z  o.o. Ratowice       ul. Wrocławska 111 </t>
  </si>
  <si>
    <t xml:space="preserve">- zgodne z przepisami o ochronie przeciwpożarowej,
</t>
  </si>
  <si>
    <t>Budowle</t>
  </si>
  <si>
    <t>wyposażenie i urządzenia</t>
  </si>
  <si>
    <t>Budynki</t>
  </si>
  <si>
    <t>stacjonarny</t>
  </si>
  <si>
    <t>przenośny</t>
  </si>
  <si>
    <t>koniec aktualnej polisy</t>
  </si>
  <si>
    <t>ubezpieczenie OD</t>
  </si>
  <si>
    <t>Ubezpieczenie DO</t>
  </si>
  <si>
    <t xml:space="preserve">TEMARED </t>
  </si>
  <si>
    <t>628</t>
  </si>
  <si>
    <t>SWH3S14800B175697</t>
  </si>
  <si>
    <t>1592</t>
  </si>
  <si>
    <t>738</t>
  </si>
  <si>
    <t>6</t>
  </si>
  <si>
    <t>2020</t>
  </si>
  <si>
    <t>W0VEFYHYCLJ678270</t>
  </si>
  <si>
    <t>DWR23411</t>
  </si>
  <si>
    <t>suma AC</t>
  </si>
  <si>
    <t xml:space="preserve">Marka, typ model </t>
  </si>
  <si>
    <t>Mercedes-Benz tego 967FWU3-M</t>
  </si>
  <si>
    <t>fabrycznie nowy pojazd, który zostanie odebrany i zarejestrowany w grudniu 2020</t>
  </si>
  <si>
    <t>REZERWY</t>
  </si>
  <si>
    <t>ilość szkód</t>
  </si>
  <si>
    <t>wypłaty</t>
  </si>
  <si>
    <t>Kwota</t>
  </si>
  <si>
    <t>GMINA wraz z jednostkami</t>
  </si>
  <si>
    <t>Ubezpieczenia majątkowe</t>
  </si>
  <si>
    <t>Ubezpieczenie OC ppm</t>
  </si>
  <si>
    <t>Ubezpieczenie AutoCasco</t>
  </si>
  <si>
    <t>Stan na 27.08.2020r.</t>
  </si>
  <si>
    <t xml:space="preserve">- zgodne z przepisami o ochronie przeciwpożarowej,
- urządzenie sygnalizujące powstanie pożaru,
- gaśnice:  szt., 13, koc gaśniczy 1 szt.
- hydranty zewnętrzne:  szt., 1
</t>
  </si>
  <si>
    <t>zgodne z przepisami o ochronie przeciwpożarowej,
- gaśnice:  szt.7,</t>
  </si>
  <si>
    <t>Budynek w Dobrzykowicach (siedziba Referatu MTP Urzędu Gminy Czertnica, świetlica, Filia nr 6 GBP)</t>
  </si>
  <si>
    <t>- zgodnie z przepisami o ochronie przeciwpożarowej
- gaśnice: 7 szt. + koc gaśniczy</t>
  </si>
  <si>
    <t>- co najmniej 2 zamki wielozastawkowe w drzwiach zewnętrznych,
- monitoring (kamery na korytarzu, wokół bydynku)
- system alarmujący służby z całodobową ochroną</t>
  </si>
  <si>
    <t>- zgodne z przepisami o ochronie przeciwpożarowej,
- gaśnice:  1szt.,</t>
  </si>
  <si>
    <t>budynek usługowy:
siedziba poczty polskiej oraz bibioteki
ul. Wojska Polskiego 8-9
Czernica</t>
  </si>
  <si>
    <t>- zgodne z przepisami o ochronie przeciwpożarowej,
- gaśnice: 3 szt.,</t>
  </si>
  <si>
    <t>budynki OSP
ul. Wrocławska 36, Chrząstawa Wlk.
ul. Wrocławska 128, Kamieniec Wr.
Ul. Wrocławska 56, Nadolice Wlk.</t>
  </si>
  <si>
    <t>- zgodne z przepisami o ochronie przeciwpożarowej,
- gaśnice w każdym obiekcie</t>
  </si>
  <si>
    <t>świetlice wiejskie w miejscowościach:
Chrząstawa Mała, Chrząstawa Wielka, Czernica, Dobrzykowice, Gajków, Jeszkowice, Kamieniec Wr., Krzyków, Ratowice, Wojnowice</t>
  </si>
  <si>
    <t>- co najmniej 2 zamki wielozastawkowe F27w każdych drzwiach zewnętrznych,
- alarm tylko na miejscu,
- system alarmujący służby z całodobową ochroną,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</si>
</sst>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\ _z_ł"/>
    <numFmt numFmtId="168" formatCode="_-* #,##0\ _z_ł_-;\-* #,##0\ _z_ł_-;_-* &quot;-&quot;??\ _z_ł_-;_-@_-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##\ ###\ ##0.00_-"/>
    <numFmt numFmtId="175" formatCode="#,##0.00_ ;\-#,##0.00\ "/>
    <numFmt numFmtId="176" formatCode="0.0%"/>
    <numFmt numFmtId="177" formatCode="_-* #,##0\ &quot;zł&quot;_-;\-* #,##0\ &quot;zł&quot;_-;_-* &quot;-&quot;??\ &quot;zł&quot;_-;_-@_-"/>
    <numFmt numFmtId="178" formatCode="_-* #,##0.00&quot; zł&quot;_-;\-* #,##0.00&quot; zł&quot;_-;_-* \-??&quot; zł&quot;_-;_-@_-"/>
    <numFmt numFmtId="179" formatCode="_-* #,##0.00\ _z_ł_-;\-* #,##0.00\ _z_ł_-;_-* \-??\ _z_ł_-;_-@_-"/>
    <numFmt numFmtId="180" formatCode="\ #,##0.00&quot; zł &quot;;\-#,##0.00&quot; zł &quot;;&quot; -&quot;#&quot; zł &quot;;@\ "/>
    <numFmt numFmtId="181" formatCode="00\-000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double"/>
      <bottom/>
    </border>
    <border>
      <left/>
      <right style="thin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5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5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51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51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27" borderId="0" applyNumberFormat="0" applyBorder="0" applyAlignment="0" applyProtection="0"/>
    <xf numFmtId="0" fontId="52" fillId="28" borderId="0" applyNumberFormat="0" applyBorder="0" applyAlignment="0" applyProtection="0"/>
    <xf numFmtId="0" fontId="17" fillId="19" borderId="0" applyNumberFormat="0" applyBorder="0" applyAlignment="0" applyProtection="0"/>
    <xf numFmtId="0" fontId="52" fillId="20" borderId="0" applyNumberFormat="0" applyBorder="0" applyAlignment="0" applyProtection="0"/>
    <xf numFmtId="0" fontId="17" fillId="21" borderId="0" applyNumberFormat="0" applyBorder="0" applyAlignment="0" applyProtection="0"/>
    <xf numFmtId="0" fontId="52" fillId="29" borderId="0" applyNumberFormat="0" applyBorder="0" applyAlignment="0" applyProtection="0"/>
    <xf numFmtId="0" fontId="17" fillId="30" borderId="0" applyNumberFormat="0" applyBorder="0" applyAlignment="0" applyProtection="0"/>
    <xf numFmtId="0" fontId="52" fillId="31" borderId="0" applyNumberFormat="0" applyBorder="0" applyAlignment="0" applyProtection="0"/>
    <xf numFmtId="0" fontId="17" fillId="32" borderId="0" applyNumberFormat="0" applyBorder="0" applyAlignment="0" applyProtection="0"/>
    <xf numFmtId="0" fontId="52" fillId="33" borderId="0" applyNumberFormat="0" applyBorder="0" applyAlignment="0" applyProtection="0"/>
    <xf numFmtId="0" fontId="17" fillId="34" borderId="0" applyNumberFormat="0" applyBorder="0" applyAlignment="0" applyProtection="0"/>
    <xf numFmtId="0" fontId="52" fillId="35" borderId="0" applyNumberFormat="0" applyBorder="0" applyAlignment="0" applyProtection="0"/>
    <xf numFmtId="0" fontId="17" fillId="36" borderId="0" applyNumberFormat="0" applyBorder="0" applyAlignment="0" applyProtection="0"/>
    <xf numFmtId="0" fontId="52" fillId="37" borderId="0" applyNumberFormat="0" applyBorder="0" applyAlignment="0" applyProtection="0"/>
    <xf numFmtId="0" fontId="17" fillId="38" borderId="0" applyNumberFormat="0" applyBorder="0" applyAlignment="0" applyProtection="0"/>
    <xf numFmtId="0" fontId="52" fillId="39" borderId="0" applyNumberFormat="0" applyBorder="0" applyAlignment="0" applyProtection="0"/>
    <xf numFmtId="0" fontId="17" fillId="40" borderId="0" applyNumberFormat="0" applyBorder="0" applyAlignment="0" applyProtection="0"/>
    <xf numFmtId="0" fontId="52" fillId="41" borderId="0" applyNumberFormat="0" applyBorder="0" applyAlignment="0" applyProtection="0"/>
    <xf numFmtId="0" fontId="17" fillId="30" borderId="0" applyNumberFormat="0" applyBorder="0" applyAlignment="0" applyProtection="0"/>
    <xf numFmtId="0" fontId="52" fillId="42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17" fillId="44" borderId="0" applyNumberFormat="0" applyBorder="0" applyAlignment="0" applyProtection="0"/>
    <xf numFmtId="0" fontId="53" fillId="45" borderId="1" applyNumberFormat="0" applyAlignment="0" applyProtection="0"/>
    <xf numFmtId="0" fontId="18" fillId="13" borderId="2" applyNumberFormat="0" applyAlignment="0" applyProtection="0"/>
    <xf numFmtId="0" fontId="18" fillId="14" borderId="2" applyNumberFormat="0" applyAlignment="0" applyProtection="0"/>
    <xf numFmtId="0" fontId="54" fillId="46" borderId="3" applyNumberFormat="0" applyAlignment="0" applyProtection="0"/>
    <xf numFmtId="0" fontId="19" fillId="47" borderId="4" applyNumberFormat="0" applyAlignment="0" applyProtection="0"/>
    <xf numFmtId="0" fontId="20" fillId="7" borderId="0" applyNumberFormat="0" applyBorder="0" applyAlignment="0" applyProtection="0"/>
    <xf numFmtId="0" fontId="55" fillId="48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43" fontId="2" fillId="0" borderId="0" applyFont="0" applyFill="0" applyBorder="0" applyAlignment="0" applyProtection="0"/>
    <xf numFmtId="179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21" fillId="0" borderId="6" applyNumberFormat="0" applyFill="0" applyAlignment="0" applyProtection="0"/>
    <xf numFmtId="0" fontId="57" fillId="49" borderId="7" applyNumberFormat="0" applyAlignment="0" applyProtection="0"/>
    <xf numFmtId="0" fontId="22" fillId="50" borderId="8" applyNumberFormat="0" applyAlignment="0" applyProtection="0"/>
    <xf numFmtId="0" fontId="58" fillId="0" borderId="9" applyNumberFormat="0" applyFill="0" applyAlignment="0" applyProtection="0"/>
    <xf numFmtId="0" fontId="29" fillId="0" borderId="10" applyNumberFormat="0" applyFill="0" applyAlignment="0" applyProtection="0"/>
    <xf numFmtId="0" fontId="59" fillId="0" borderId="11" applyNumberFormat="0" applyFill="0" applyAlignment="0" applyProtection="0"/>
    <xf numFmtId="0" fontId="30" fillId="0" borderId="12" applyNumberFormat="0" applyFill="0" applyAlignment="0" applyProtection="0"/>
    <xf numFmtId="0" fontId="60" fillId="0" borderId="13" applyNumberFormat="0" applyFill="0" applyAlignment="0" applyProtection="0"/>
    <xf numFmtId="0" fontId="31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51" borderId="0" applyNumberFormat="0" applyBorder="0" applyAlignment="0" applyProtection="0"/>
    <xf numFmtId="0" fontId="61" fillId="52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46" borderId="1" applyNumberFormat="0" applyAlignment="0" applyProtection="0"/>
    <xf numFmtId="0" fontId="24" fillId="47" borderId="2" applyNumberFormat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ill="0" applyBorder="0" applyAlignment="0" applyProtection="0"/>
    <xf numFmtId="0" fontId="34" fillId="53" borderId="0">
      <alignment horizontal="right" vertical="center"/>
      <protection/>
    </xf>
    <xf numFmtId="0" fontId="34" fillId="54" borderId="0">
      <alignment horizontal="right" vertical="center"/>
      <protection/>
    </xf>
    <xf numFmtId="0" fontId="64" fillId="0" borderId="15" applyNumberFormat="0" applyFill="0" applyAlignment="0" applyProtection="0"/>
    <xf numFmtId="0" fontId="2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55" borderId="17" applyNumberFormat="0" applyFont="0" applyAlignment="0" applyProtection="0"/>
    <xf numFmtId="0" fontId="2" fillId="56" borderId="18" applyNumberForma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10" fillId="0" borderId="0">
      <alignment/>
      <protection/>
    </xf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0" fillId="0" borderId="0">
      <alignment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10" fillId="0" borderId="0">
      <alignment/>
      <protection/>
    </xf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10" fillId="0" borderId="0">
      <alignment/>
      <protection/>
    </xf>
    <xf numFmtId="44" fontId="2" fillId="0" borderId="0" applyFont="0" applyFill="0" applyBorder="0" applyAlignment="0" applyProtection="0"/>
    <xf numFmtId="178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33" fillId="0" borderId="0" applyFill="0" applyBorder="0" applyAlignment="0" applyProtection="0"/>
    <xf numFmtId="178" fontId="10" fillId="0" borderId="0">
      <alignment/>
      <protection/>
    </xf>
    <xf numFmtId="18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>
      <alignment/>
      <protection/>
    </xf>
    <xf numFmtId="178" fontId="10" fillId="0" borderId="0">
      <alignment/>
      <protection/>
    </xf>
    <xf numFmtId="44" fontId="10" fillId="0" borderId="0" applyFont="0" applyFill="0" applyBorder="0" applyAlignment="0" applyProtection="0"/>
    <xf numFmtId="178" fontId="2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2" fillId="0" borderId="0" applyFill="0" applyBorder="0" applyAlignment="0" applyProtection="0"/>
    <xf numFmtId="44" fontId="10" fillId="0" borderId="0" applyFont="0" applyFill="0" applyBorder="0" applyAlignment="0" applyProtection="0"/>
    <xf numFmtId="178" fontId="2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2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68" fillId="57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3" fillId="0" borderId="19" xfId="117" applyFont="1" applyBorder="1" applyAlignment="1">
      <alignment horizontal="center" vertical="center"/>
      <protection/>
    </xf>
    <xf numFmtId="0" fontId="3" fillId="0" borderId="0" xfId="117" applyFont="1" applyFill="1" applyBorder="1" applyAlignment="1">
      <alignment vertical="center"/>
      <protection/>
    </xf>
    <xf numFmtId="0" fontId="3" fillId="0" borderId="0" xfId="117" applyFont="1" applyBorder="1" applyAlignment="1">
      <alignment horizontal="center" vertical="center" wrapText="1"/>
      <protection/>
    </xf>
    <xf numFmtId="0" fontId="3" fillId="0" borderId="20" xfId="11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21" xfId="117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117" applyFont="1" applyFill="1" applyBorder="1" applyAlignment="1">
      <alignment vertical="center"/>
      <protection/>
    </xf>
    <xf numFmtId="0" fontId="3" fillId="0" borderId="21" xfId="117" applyFont="1" applyBorder="1" applyAlignment="1">
      <alignment horizontal="left" vertical="center" wrapText="1"/>
      <protection/>
    </xf>
    <xf numFmtId="0" fontId="3" fillId="0" borderId="20" xfId="117" applyFont="1" applyBorder="1" applyAlignment="1">
      <alignment horizontal="left" vertical="center" wrapText="1"/>
      <protection/>
    </xf>
    <xf numFmtId="0" fontId="2" fillId="0" borderId="0" xfId="117" applyFont="1" applyFill="1" applyBorder="1" applyAlignment="1">
      <alignment vertical="center" wrapText="1"/>
      <protection/>
    </xf>
    <xf numFmtId="0" fontId="3" fillId="0" borderId="19" xfId="117" applyFont="1" applyFill="1" applyBorder="1" applyAlignment="1">
      <alignment horizontal="center" vertical="center"/>
      <protection/>
    </xf>
    <xf numFmtId="0" fontId="3" fillId="0" borderId="19" xfId="117" applyFont="1" applyBorder="1" applyAlignment="1">
      <alignment horizontal="center" vertical="center" wrapText="1"/>
      <protection/>
    </xf>
    <xf numFmtId="0" fontId="3" fillId="0" borderId="22" xfId="117" applyFont="1" applyFill="1" applyBorder="1" applyAlignment="1">
      <alignment horizontal="center" vertical="center"/>
      <protection/>
    </xf>
    <xf numFmtId="0" fontId="3" fillId="0" borderId="23" xfId="117" applyFont="1" applyFill="1" applyBorder="1" applyAlignment="1">
      <alignment horizontal="center" vertical="center"/>
      <protection/>
    </xf>
    <xf numFmtId="0" fontId="3" fillId="0" borderId="21" xfId="117" applyFont="1" applyFill="1" applyBorder="1" applyAlignment="1">
      <alignment horizontal="center" vertical="center"/>
      <protection/>
    </xf>
    <xf numFmtId="0" fontId="3" fillId="0" borderId="24" xfId="117" applyFont="1" applyFill="1" applyBorder="1" applyAlignment="1">
      <alignment horizontal="center" vertical="center"/>
      <protection/>
    </xf>
    <xf numFmtId="0" fontId="3" fillId="0" borderId="25" xfId="117" applyFont="1" applyFill="1" applyBorder="1" applyAlignment="1">
      <alignment horizontal="center" vertical="center"/>
      <protection/>
    </xf>
    <xf numFmtId="0" fontId="3" fillId="0" borderId="20" xfId="117" applyFont="1" applyFill="1" applyBorder="1" applyAlignment="1">
      <alignment horizontal="center" vertical="center"/>
      <protection/>
    </xf>
    <xf numFmtId="0" fontId="3" fillId="58" borderId="23" xfId="117" applyFont="1" applyFill="1" applyBorder="1" applyAlignment="1">
      <alignment horizontal="center" vertical="center"/>
      <protection/>
    </xf>
    <xf numFmtId="0" fontId="3" fillId="0" borderId="21" xfId="117" applyFont="1" applyBorder="1" applyAlignment="1">
      <alignment horizontal="center" vertical="center" wrapText="1"/>
      <protection/>
    </xf>
    <xf numFmtId="0" fontId="3" fillId="58" borderId="24" xfId="117" applyFont="1" applyFill="1" applyBorder="1" applyAlignment="1">
      <alignment horizontal="center" vertical="center"/>
      <protection/>
    </xf>
    <xf numFmtId="0" fontId="2" fillId="0" borderId="26" xfId="117" applyFont="1" applyFill="1" applyBorder="1" applyAlignment="1">
      <alignment vertical="center"/>
      <protection/>
    </xf>
    <xf numFmtId="0" fontId="3" fillId="58" borderId="25" xfId="117" applyFont="1" applyFill="1" applyBorder="1" applyAlignment="1">
      <alignment horizontal="center" vertical="center"/>
      <protection/>
    </xf>
    <xf numFmtId="0" fontId="3" fillId="58" borderId="20" xfId="117" applyFont="1" applyFill="1" applyBorder="1" applyAlignment="1">
      <alignment horizontal="center" vertical="center"/>
      <protection/>
    </xf>
    <xf numFmtId="0" fontId="3" fillId="58" borderId="27" xfId="117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2" fillId="0" borderId="0" xfId="117" applyFont="1">
      <alignment/>
      <protection/>
    </xf>
    <xf numFmtId="0" fontId="2" fillId="0" borderId="0" xfId="117" applyFont="1" applyBorder="1" applyAlignment="1">
      <alignment vertical="center"/>
      <protection/>
    </xf>
    <xf numFmtId="0" fontId="2" fillId="0" borderId="0" xfId="117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2" fillId="0" borderId="0" xfId="117" applyFont="1" applyAlignment="1">
      <alignment/>
      <protection/>
    </xf>
    <xf numFmtId="0" fontId="5" fillId="0" borderId="0" xfId="0" applyFont="1" applyAlignment="1">
      <alignment wrapText="1"/>
    </xf>
    <xf numFmtId="0" fontId="3" fillId="0" borderId="28" xfId="117" applyFont="1" applyFill="1" applyBorder="1" applyAlignment="1">
      <alignment horizontal="center" vertical="center"/>
      <protection/>
    </xf>
    <xf numFmtId="0" fontId="3" fillId="58" borderId="29" xfId="117" applyFont="1" applyFill="1" applyBorder="1" applyAlignment="1">
      <alignment horizontal="center" vertical="center"/>
      <protection/>
    </xf>
    <xf numFmtId="0" fontId="3" fillId="0" borderId="27" xfId="117" applyFont="1" applyFill="1" applyBorder="1" applyAlignment="1">
      <alignment horizontal="center" vertical="center"/>
      <protection/>
    </xf>
    <xf numFmtId="0" fontId="3" fillId="0" borderId="29" xfId="117" applyFont="1" applyFill="1" applyBorder="1" applyAlignment="1">
      <alignment horizontal="center" vertical="center"/>
      <protection/>
    </xf>
    <xf numFmtId="0" fontId="3" fillId="0" borderId="30" xfId="117" applyFont="1" applyFill="1" applyBorder="1" applyAlignment="1">
      <alignment horizontal="center" vertical="center"/>
      <protection/>
    </xf>
    <xf numFmtId="0" fontId="3" fillId="0" borderId="31" xfId="117" applyFont="1" applyFill="1" applyBorder="1" applyAlignment="1">
      <alignment horizontal="center" vertical="center" wrapText="1"/>
      <protection/>
    </xf>
    <xf numFmtId="0" fontId="3" fillId="0" borderId="31" xfId="117" applyFont="1" applyBorder="1" applyAlignment="1">
      <alignment horizontal="left" vertical="center" wrapText="1"/>
      <protection/>
    </xf>
    <xf numFmtId="166" fontId="0" fillId="0" borderId="0" xfId="0" applyNumberFormat="1" applyBorder="1" applyAlignment="1">
      <alignment/>
    </xf>
    <xf numFmtId="0" fontId="3" fillId="0" borderId="32" xfId="117" applyFont="1" applyFill="1" applyBorder="1" applyAlignment="1">
      <alignment horizontal="center" vertical="center"/>
      <protection/>
    </xf>
    <xf numFmtId="0" fontId="3" fillId="0" borderId="33" xfId="117" applyFont="1" applyFill="1" applyBorder="1" applyAlignment="1">
      <alignment horizontal="center" vertical="center"/>
      <protection/>
    </xf>
    <xf numFmtId="0" fontId="3" fillId="0" borderId="31" xfId="117" applyFont="1" applyFill="1" applyBorder="1" applyAlignment="1">
      <alignment horizontal="center" vertical="center"/>
      <protection/>
    </xf>
    <xf numFmtId="0" fontId="6" fillId="0" borderId="0" xfId="0" applyNumberFormat="1" applyFont="1" applyAlignment="1">
      <alignment wrapText="1"/>
    </xf>
    <xf numFmtId="0" fontId="6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34" xfId="122" applyFont="1" applyBorder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0" borderId="34" xfId="122" applyFont="1" applyBorder="1" applyAlignment="1">
      <alignment horizontal="center" vertical="center"/>
      <protection/>
    </xf>
    <xf numFmtId="0" fontId="3" fillId="0" borderId="34" xfId="122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2" fillId="0" borderId="34" xfId="122" applyFont="1" applyBorder="1" applyAlignment="1">
      <alignment horizontal="center" vertical="center"/>
      <protection/>
    </xf>
    <xf numFmtId="0" fontId="2" fillId="0" borderId="34" xfId="122" applyFont="1" applyFill="1" applyBorder="1" applyAlignment="1">
      <alignment vertical="center" wrapText="1"/>
      <protection/>
    </xf>
    <xf numFmtId="166" fontId="2" fillId="0" borderId="34" xfId="122" applyNumberFormat="1" applyFont="1" applyFill="1" applyBorder="1" applyAlignment="1">
      <alignment vertical="center"/>
      <protection/>
    </xf>
    <xf numFmtId="0" fontId="2" fillId="0" borderId="34" xfId="122" applyFont="1" applyFill="1" applyBorder="1" applyAlignment="1">
      <alignment vertical="center"/>
      <protection/>
    </xf>
    <xf numFmtId="166" fontId="2" fillId="59" borderId="34" xfId="122" applyNumberFormat="1" applyFont="1" applyFill="1" applyBorder="1" applyAlignment="1">
      <alignment vertical="center"/>
      <protection/>
    </xf>
    <xf numFmtId="166" fontId="2" fillId="60" borderId="34" xfId="122" applyNumberFormat="1" applyFont="1" applyFill="1" applyBorder="1" applyAlignment="1">
      <alignment vertical="center"/>
      <protection/>
    </xf>
    <xf numFmtId="0" fontId="2" fillId="61" borderId="34" xfId="122" applyFont="1" applyFill="1" applyBorder="1" applyAlignment="1">
      <alignment vertical="center"/>
      <protection/>
    </xf>
    <xf numFmtId="166" fontId="2" fillId="61" borderId="34" xfId="122" applyNumberFormat="1" applyFont="1" applyFill="1" applyBorder="1" applyAlignment="1">
      <alignment vertical="center"/>
      <protection/>
    </xf>
    <xf numFmtId="0" fontId="2" fillId="0" borderId="0" xfId="122" applyFont="1" applyFill="1" applyBorder="1">
      <alignment/>
      <protection/>
    </xf>
    <xf numFmtId="0" fontId="2" fillId="0" borderId="34" xfId="122" applyFont="1" applyBorder="1" applyAlignment="1">
      <alignment horizontal="left" vertical="center"/>
      <protection/>
    </xf>
    <xf numFmtId="44" fontId="2" fillId="0" borderId="34" xfId="151" applyFont="1" applyBorder="1" applyAlignment="1">
      <alignment horizontal="center" vertical="center"/>
    </xf>
    <xf numFmtId="44" fontId="2" fillId="60" borderId="34" xfId="151" applyFont="1" applyFill="1" applyBorder="1" applyAlignment="1">
      <alignment horizontal="center" vertical="center"/>
    </xf>
    <xf numFmtId="0" fontId="2" fillId="0" borderId="0" xfId="122" applyFont="1" applyBorder="1">
      <alignment/>
      <protection/>
    </xf>
    <xf numFmtId="0" fontId="2" fillId="0" borderId="0" xfId="122" applyFill="1" applyBorder="1">
      <alignment/>
      <protection/>
    </xf>
    <xf numFmtId="0" fontId="2" fillId="0" borderId="0" xfId="122" applyBorder="1">
      <alignment/>
      <protection/>
    </xf>
    <xf numFmtId="0" fontId="2" fillId="0" borderId="34" xfId="122" applyFont="1" applyFill="1" applyBorder="1" applyAlignment="1">
      <alignment horizontal="center" vertical="center"/>
      <protection/>
    </xf>
    <xf numFmtId="0" fontId="2" fillId="0" borderId="0" xfId="117" applyFont="1" applyFill="1" applyBorder="1" applyAlignment="1">
      <alignment horizontal="center" vertical="center" wrapText="1"/>
      <protection/>
    </xf>
    <xf numFmtId="0" fontId="3" fillId="0" borderId="34" xfId="117" applyFont="1" applyFill="1" applyBorder="1" applyAlignment="1">
      <alignment horizontal="center" vertical="center" wrapText="1"/>
      <protection/>
    </xf>
    <xf numFmtId="0" fontId="3" fillId="0" borderId="34" xfId="117" applyNumberFormat="1" applyFont="1" applyFill="1" applyBorder="1" applyAlignment="1">
      <alignment horizontal="center" vertical="center" wrapText="1"/>
      <protection/>
    </xf>
    <xf numFmtId="0" fontId="2" fillId="0" borderId="34" xfId="117" applyFont="1" applyFill="1" applyBorder="1" applyAlignment="1">
      <alignment vertical="center" wrapText="1"/>
      <protection/>
    </xf>
    <xf numFmtId="0" fontId="2" fillId="0" borderId="34" xfId="117" applyNumberFormat="1" applyFont="1" applyFill="1" applyBorder="1" applyAlignment="1">
      <alignment horizontal="center" vertical="center" wrapText="1"/>
      <protection/>
    </xf>
    <xf numFmtId="0" fontId="2" fillId="0" borderId="34" xfId="117" applyFont="1" applyFill="1" applyBorder="1" applyAlignment="1">
      <alignment horizontal="center" vertical="center" wrapText="1"/>
      <protection/>
    </xf>
    <xf numFmtId="166" fontId="2" fillId="0" borderId="34" xfId="117" applyNumberFormat="1" applyFont="1" applyFill="1" applyBorder="1" applyAlignment="1">
      <alignment horizontal="center" vertical="center" wrapText="1"/>
      <protection/>
    </xf>
    <xf numFmtId="0" fontId="2" fillId="0" borderId="0" xfId="117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166" fontId="2" fillId="0" borderId="0" xfId="122" applyNumberFormat="1" applyBorder="1" applyAlignment="1">
      <alignment vertical="center"/>
      <protection/>
    </xf>
    <xf numFmtId="166" fontId="2" fillId="0" borderId="0" xfId="122" applyNumberFormat="1" applyFont="1" applyBorder="1" applyAlignment="1">
      <alignment vertical="center"/>
      <protection/>
    </xf>
    <xf numFmtId="166" fontId="5" fillId="0" borderId="0" xfId="0" applyNumberFormat="1" applyFont="1" applyBorder="1" applyAlignment="1">
      <alignment/>
    </xf>
    <xf numFmtId="2" fontId="2" fillId="0" borderId="34" xfId="117" applyNumberFormat="1" applyFont="1" applyFill="1" applyBorder="1" applyAlignment="1">
      <alignment horizontal="center" vertical="center" wrapText="1"/>
      <protection/>
    </xf>
    <xf numFmtId="0" fontId="2" fillId="0" borderId="0" xfId="117" applyNumberFormat="1" applyFont="1" applyFill="1" applyBorder="1" applyAlignment="1">
      <alignment horizontal="center" vertical="center" wrapText="1"/>
      <protection/>
    </xf>
    <xf numFmtId="168" fontId="5" fillId="0" borderId="0" xfId="88" applyNumberFormat="1" applyFont="1" applyBorder="1" applyAlignment="1">
      <alignment wrapText="1"/>
    </xf>
    <xf numFmtId="168" fontId="2" fillId="0" borderId="0" xfId="88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74" fontId="62" fillId="0" borderId="0" xfId="125" applyNumberFormat="1" applyBorder="1">
      <alignment/>
      <protection/>
    </xf>
    <xf numFmtId="0" fontId="2" fillId="0" borderId="34" xfId="117" applyFont="1" applyFill="1" applyBorder="1" applyAlignment="1">
      <alignment vertical="center"/>
      <protection/>
    </xf>
    <xf numFmtId="2" fontId="2" fillId="0" borderId="34" xfId="117" applyNumberFormat="1" applyFont="1" applyFill="1" applyBorder="1" applyAlignment="1">
      <alignment horizontal="center" vertical="center"/>
      <protection/>
    </xf>
    <xf numFmtId="168" fontId="5" fillId="0" borderId="0" xfId="88" applyNumberFormat="1" applyFont="1" applyBorder="1" applyAlignment="1">
      <alignment/>
    </xf>
    <xf numFmtId="0" fontId="5" fillId="0" borderId="0" xfId="0" applyFont="1" applyBorder="1" applyAlignment="1">
      <alignment/>
    </xf>
    <xf numFmtId="44" fontId="2" fillId="61" borderId="34" xfId="15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168" fontId="5" fillId="0" borderId="0" xfId="88" applyNumberFormat="1" applyFont="1" applyFill="1" applyBorder="1" applyAlignment="1">
      <alignment/>
    </xf>
    <xf numFmtId="0" fontId="3" fillId="0" borderId="34" xfId="117" applyFont="1" applyBorder="1" applyAlignment="1">
      <alignment horizontal="left" vertical="center"/>
      <protection/>
    </xf>
    <xf numFmtId="0" fontId="3" fillId="0" borderId="34" xfId="117" applyFont="1" applyFill="1" applyBorder="1" applyAlignment="1">
      <alignment horizontal="center" vertical="center"/>
      <protection/>
    </xf>
    <xf numFmtId="44" fontId="3" fillId="61" borderId="34" xfId="151" applyFont="1" applyFill="1" applyBorder="1" applyAlignment="1">
      <alignment horizontal="center" vertical="center"/>
    </xf>
    <xf numFmtId="2" fontId="3" fillId="0" borderId="34" xfId="117" applyNumberFormat="1" applyFont="1" applyFill="1" applyBorder="1" applyAlignment="1">
      <alignment horizontal="center" vertical="center"/>
      <protection/>
    </xf>
    <xf numFmtId="2" fontId="2" fillId="0" borderId="0" xfId="117" applyNumberFormat="1" applyFont="1" applyFill="1" applyBorder="1" applyAlignment="1">
      <alignment horizontal="center" vertical="center"/>
      <protection/>
    </xf>
    <xf numFmtId="44" fontId="2" fillId="61" borderId="34" xfId="151" applyFont="1" applyFill="1" applyBorder="1" applyAlignment="1">
      <alignment horizontal="center" vertical="center"/>
    </xf>
    <xf numFmtId="44" fontId="2" fillId="62" borderId="34" xfId="151" applyFont="1" applyFill="1" applyBorder="1" applyAlignment="1">
      <alignment horizontal="right" vertical="center"/>
    </xf>
    <xf numFmtId="44" fontId="2" fillId="0" borderId="0" xfId="151" applyFont="1" applyFill="1" applyBorder="1" applyAlignment="1">
      <alignment vertical="center"/>
    </xf>
    <xf numFmtId="44" fontId="5" fillId="61" borderId="0" xfId="151" applyFont="1" applyFill="1" applyBorder="1" applyAlignment="1">
      <alignment/>
    </xf>
    <xf numFmtId="0" fontId="2" fillId="0" borderId="0" xfId="122" applyFont="1" applyFill="1" applyBorder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5" xfId="122" applyBorder="1" applyAlignment="1">
      <alignment horizontal="center" vertical="center"/>
      <protection/>
    </xf>
    <xf numFmtId="0" fontId="2" fillId="0" borderId="34" xfId="122" applyBorder="1" applyAlignment="1">
      <alignment horizontal="center" vertical="center"/>
      <protection/>
    </xf>
    <xf numFmtId="0" fontId="2" fillId="0" borderId="34" xfId="122" applyBorder="1" applyAlignment="1">
      <alignment horizontal="left" vertical="center"/>
      <protection/>
    </xf>
    <xf numFmtId="49" fontId="2" fillId="0" borderId="34" xfId="122" applyNumberFormat="1" applyBorder="1" applyAlignment="1">
      <alignment horizontal="right" vertical="center"/>
      <protection/>
    </xf>
    <xf numFmtId="49" fontId="2" fillId="0" borderId="34" xfId="122" applyNumberFormat="1" applyBorder="1" applyAlignment="1">
      <alignment horizontal="center" vertical="center"/>
      <protection/>
    </xf>
    <xf numFmtId="44" fontId="2" fillId="0" borderId="36" xfId="15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34" xfId="15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7" xfId="122" applyBorder="1" applyAlignment="1">
      <alignment horizontal="left" vertical="center"/>
      <protection/>
    </xf>
    <xf numFmtId="0" fontId="2" fillId="0" borderId="38" xfId="122" applyBorder="1" applyAlignment="1">
      <alignment horizontal="center" vertical="center"/>
      <protection/>
    </xf>
    <xf numFmtId="0" fontId="2" fillId="0" borderId="38" xfId="122" applyBorder="1" applyAlignment="1">
      <alignment horizontal="left" vertical="center"/>
      <protection/>
    </xf>
    <xf numFmtId="49" fontId="2" fillId="0" borderId="38" xfId="122" applyNumberFormat="1" applyBorder="1" applyAlignment="1">
      <alignment horizontal="right" vertical="center"/>
      <protection/>
    </xf>
    <xf numFmtId="49" fontId="2" fillId="0" borderId="38" xfId="122" applyNumberFormat="1" applyBorder="1" applyAlignment="1">
      <alignment horizontal="center" vertical="center"/>
      <protection/>
    </xf>
    <xf numFmtId="0" fontId="62" fillId="0" borderId="0" xfId="125" applyFont="1" applyBorder="1">
      <alignment/>
      <protection/>
    </xf>
    <xf numFmtId="0" fontId="2" fillId="0" borderId="34" xfId="117" applyBorder="1" applyAlignment="1">
      <alignment horizontal="center" vertical="center"/>
      <protection/>
    </xf>
    <xf numFmtId="0" fontId="2" fillId="0" borderId="34" xfId="117" applyBorder="1" applyAlignment="1">
      <alignment vertical="center"/>
      <protection/>
    </xf>
    <xf numFmtId="2" fontId="2" fillId="0" borderId="34" xfId="117" applyNumberFormat="1" applyBorder="1" applyAlignment="1">
      <alignment horizontal="center" vertical="center"/>
      <protection/>
    </xf>
    <xf numFmtId="166" fontId="2" fillId="0" borderId="34" xfId="117" applyNumberFormat="1" applyBorder="1" applyAlignment="1">
      <alignment horizontal="center" vertical="center"/>
      <protection/>
    </xf>
    <xf numFmtId="0" fontId="5" fillId="0" borderId="0" xfId="0" applyFont="1" applyAlignment="1">
      <alignment/>
    </xf>
    <xf numFmtId="2" fontId="2" fillId="0" borderId="34" xfId="117" applyNumberFormat="1" applyBorder="1" applyAlignment="1">
      <alignment vertical="center"/>
      <protection/>
    </xf>
    <xf numFmtId="0" fontId="5" fillId="0" borderId="34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34" xfId="117" applyBorder="1" applyAlignment="1">
      <alignment horizontal="center" vertical="center" wrapText="1"/>
      <protection/>
    </xf>
    <xf numFmtId="44" fontId="3" fillId="61" borderId="34" xfId="151" applyFont="1" applyFill="1" applyBorder="1" applyAlignment="1">
      <alignment horizontal="center" vertical="center" wrapText="1"/>
    </xf>
    <xf numFmtId="2" fontId="3" fillId="0" borderId="34" xfId="117" applyNumberFormat="1" applyFont="1" applyFill="1" applyBorder="1" applyAlignment="1">
      <alignment horizontal="center" vertical="center" wrapText="1"/>
      <protection/>
    </xf>
    <xf numFmtId="44" fontId="5" fillId="0" borderId="0" xfId="0" applyNumberFormat="1" applyFont="1" applyAlignment="1">
      <alignment wrapText="1"/>
    </xf>
    <xf numFmtId="166" fontId="2" fillId="0" borderId="34" xfId="117" applyNumberFormat="1" applyBorder="1" applyAlignment="1">
      <alignment horizontal="center" vertical="center" wrapText="1"/>
      <protection/>
    </xf>
    <xf numFmtId="0" fontId="2" fillId="0" borderId="0" xfId="117" applyBorder="1" applyAlignment="1">
      <alignment horizontal="center" vertical="center" wrapText="1"/>
      <protection/>
    </xf>
    <xf numFmtId="0" fontId="2" fillId="0" borderId="0" xfId="117" applyBorder="1" applyAlignment="1">
      <alignment vertical="center"/>
      <protection/>
    </xf>
    <xf numFmtId="2" fontId="2" fillId="0" borderId="0" xfId="117" applyNumberFormat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3" fillId="62" borderId="34" xfId="117" applyFont="1" applyFill="1" applyBorder="1" applyAlignment="1">
      <alignment horizontal="center" vertical="center" wrapText="1"/>
      <protection/>
    </xf>
    <xf numFmtId="44" fontId="2" fillId="62" borderId="34" xfId="151" applyFont="1" applyFill="1" applyBorder="1" applyAlignment="1">
      <alignment horizontal="right" vertical="center" wrapText="1"/>
    </xf>
    <xf numFmtId="44" fontId="2" fillId="63" borderId="34" xfId="151" applyFont="1" applyFill="1" applyBorder="1" applyAlignment="1">
      <alignment horizontal="right" vertical="center" wrapText="1"/>
    </xf>
    <xf numFmtId="44" fontId="2" fillId="63" borderId="34" xfId="151" applyFont="1" applyFill="1" applyBorder="1" applyAlignment="1">
      <alignment vertical="center"/>
    </xf>
    <xf numFmtId="44" fontId="2" fillId="63" borderId="34" xfId="151" applyFont="1" applyFill="1" applyBorder="1" applyAlignment="1">
      <alignment horizontal="right" vertical="center"/>
    </xf>
    <xf numFmtId="44" fontId="5" fillId="63" borderId="34" xfId="151" applyFont="1" applyFill="1" applyBorder="1" applyAlignment="1">
      <alignment horizontal="center" vertical="center"/>
    </xf>
    <xf numFmtId="44" fontId="5" fillId="63" borderId="34" xfId="151" applyFont="1" applyFill="1" applyBorder="1" applyAlignment="1">
      <alignment/>
    </xf>
    <xf numFmtId="175" fontId="2" fillId="64" borderId="34" xfId="151" applyNumberFormat="1" applyFont="1" applyFill="1" applyBorder="1" applyAlignment="1">
      <alignment vertical="center"/>
    </xf>
    <xf numFmtId="44" fontId="2" fillId="64" borderId="34" xfId="151" applyFont="1" applyFill="1" applyBorder="1" applyAlignment="1">
      <alignment vertical="center"/>
    </xf>
    <xf numFmtId="44" fontId="2" fillId="62" borderId="34" xfId="151" applyFont="1" applyFill="1" applyBorder="1" applyAlignment="1">
      <alignment vertical="center"/>
    </xf>
    <xf numFmtId="174" fontId="62" fillId="62" borderId="34" xfId="130" applyNumberFormat="1" applyFill="1" applyBorder="1">
      <alignment/>
      <protection/>
    </xf>
    <xf numFmtId="168" fontId="5" fillId="0" borderId="0" xfId="88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4" fontId="2" fillId="64" borderId="34" xfId="151" applyFont="1" applyFill="1" applyBorder="1" applyAlignment="1">
      <alignment horizontal="right" vertical="center"/>
    </xf>
    <xf numFmtId="2" fontId="2" fillId="0" borderId="34" xfId="117" applyNumberFormat="1" applyBorder="1" applyAlignment="1">
      <alignment horizontal="left" vertical="center"/>
      <protection/>
    </xf>
    <xf numFmtId="44" fontId="2" fillId="64" borderId="34" xfId="151" applyFont="1" applyFill="1" applyBorder="1" applyAlignment="1">
      <alignment/>
    </xf>
    <xf numFmtId="44" fontId="2" fillId="62" borderId="34" xfId="151" applyFont="1" applyFill="1" applyBorder="1" applyAlignment="1">
      <alignment horizontal="center" vertical="center"/>
    </xf>
    <xf numFmtId="44" fontId="2" fillId="63" borderId="34" xfId="151" applyFont="1" applyFill="1" applyBorder="1" applyAlignment="1">
      <alignment horizontal="center" vertical="center"/>
    </xf>
    <xf numFmtId="8" fontId="2" fillId="62" borderId="34" xfId="151" applyNumberFormat="1" applyFont="1" applyFill="1" applyBorder="1" applyAlignment="1">
      <alignment horizontal="right" vertical="center"/>
    </xf>
    <xf numFmtId="44" fontId="2" fillId="63" borderId="34" xfId="151" applyFont="1" applyFill="1" applyBorder="1" applyAlignment="1">
      <alignment vertical="center" wrapText="1"/>
    </xf>
    <xf numFmtId="44" fontId="2" fillId="64" borderId="34" xfId="151" applyFont="1" applyFill="1" applyBorder="1" applyAlignment="1">
      <alignment horizontal="right" vertical="center" wrapText="1"/>
    </xf>
    <xf numFmtId="44" fontId="5" fillId="0" borderId="0" xfId="0" applyNumberFormat="1" applyFont="1" applyBorder="1" applyAlignment="1">
      <alignment/>
    </xf>
    <xf numFmtId="0" fontId="5" fillId="0" borderId="34" xfId="0" applyFont="1" applyBorder="1" applyAlignment="1">
      <alignment/>
    </xf>
    <xf numFmtId="44" fontId="5" fillId="0" borderId="34" xfId="0" applyNumberFormat="1" applyFont="1" applyBorder="1" applyAlignment="1">
      <alignment/>
    </xf>
    <xf numFmtId="166" fontId="0" fillId="65" borderId="0" xfId="0" applyNumberFormat="1" applyFill="1" applyBorder="1" applyAlignment="1">
      <alignment/>
    </xf>
    <xf numFmtId="166" fontId="2" fillId="65" borderId="34" xfId="122" applyNumberFormat="1" applyFont="1" applyFill="1" applyBorder="1" applyAlignment="1">
      <alignment vertical="center"/>
      <protection/>
    </xf>
    <xf numFmtId="0" fontId="3" fillId="66" borderId="39" xfId="122" applyFont="1" applyFill="1" applyBorder="1" applyAlignment="1">
      <alignment horizontal="center" vertical="center"/>
      <protection/>
    </xf>
    <xf numFmtId="0" fontId="3" fillId="66" borderId="40" xfId="122" applyFont="1" applyFill="1" applyBorder="1" applyAlignment="1">
      <alignment horizontal="center" vertical="center" wrapText="1"/>
      <protection/>
    </xf>
    <xf numFmtId="0" fontId="3" fillId="66" borderId="40" xfId="122" applyFont="1" applyFill="1" applyBorder="1" applyAlignment="1">
      <alignment horizontal="center" vertical="center"/>
      <protection/>
    </xf>
    <xf numFmtId="49" fontId="3" fillId="66" borderId="40" xfId="122" applyNumberFormat="1" applyFont="1" applyFill="1" applyBorder="1" applyAlignment="1">
      <alignment horizontal="center" vertical="center"/>
      <protection/>
    </xf>
    <xf numFmtId="49" fontId="3" fillId="66" borderId="40" xfId="122" applyNumberFormat="1" applyFont="1" applyFill="1" applyBorder="1" applyAlignment="1">
      <alignment horizontal="center" vertical="center" wrapText="1"/>
      <protection/>
    </xf>
    <xf numFmtId="0" fontId="2" fillId="0" borderId="41" xfId="122" applyBorder="1" applyAlignment="1">
      <alignment horizontal="center" vertical="center"/>
      <protection/>
    </xf>
    <xf numFmtId="0" fontId="2" fillId="0" borderId="42" xfId="122" applyBorder="1" applyAlignment="1">
      <alignment horizontal="left" vertical="center"/>
      <protection/>
    </xf>
    <xf numFmtId="0" fontId="2" fillId="0" borderId="42" xfId="122" applyBorder="1" applyAlignment="1">
      <alignment horizontal="center" vertical="center"/>
      <protection/>
    </xf>
    <xf numFmtId="49" fontId="2" fillId="0" borderId="42" xfId="122" applyNumberFormat="1" applyBorder="1" applyAlignment="1">
      <alignment horizontal="right" vertical="center"/>
      <protection/>
    </xf>
    <xf numFmtId="49" fontId="2" fillId="0" borderId="42" xfId="122" applyNumberFormat="1" applyBorder="1" applyAlignment="1">
      <alignment horizontal="center" vertical="center"/>
      <protection/>
    </xf>
    <xf numFmtId="44" fontId="2" fillId="0" borderId="42" xfId="151" applyFont="1" applyFill="1" applyBorder="1" applyAlignment="1">
      <alignment horizontal="center" vertical="center"/>
    </xf>
    <xf numFmtId="0" fontId="2" fillId="0" borderId="43" xfId="122" applyBorder="1" applyAlignment="1">
      <alignment horizontal="left" vertical="center"/>
      <protection/>
    </xf>
    <xf numFmtId="0" fontId="2" fillId="0" borderId="43" xfId="122" applyBorder="1" applyAlignment="1">
      <alignment horizontal="center" vertical="center"/>
      <protection/>
    </xf>
    <xf numFmtId="49" fontId="2" fillId="0" borderId="43" xfId="122" applyNumberFormat="1" applyBorder="1" applyAlignment="1">
      <alignment horizontal="right" vertical="center"/>
      <protection/>
    </xf>
    <xf numFmtId="49" fontId="2" fillId="0" borderId="43" xfId="122" applyNumberFormat="1" applyBorder="1" applyAlignment="1">
      <alignment horizontal="center" vertical="center"/>
      <protection/>
    </xf>
    <xf numFmtId="49" fontId="2" fillId="0" borderId="34" xfId="122" applyNumberFormat="1" applyFont="1" applyBorder="1" applyAlignment="1">
      <alignment horizontal="right" vertical="center"/>
      <protection/>
    </xf>
    <xf numFmtId="49" fontId="2" fillId="0" borderId="34" xfId="122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37" xfId="122" applyFont="1" applyBorder="1" applyAlignment="1">
      <alignment horizontal="center" vertical="center"/>
      <protection/>
    </xf>
    <xf numFmtId="0" fontId="2" fillId="0" borderId="38" xfId="122" applyFont="1" applyBorder="1" applyAlignment="1">
      <alignment horizontal="left" vertical="center"/>
      <protection/>
    </xf>
    <xf numFmtId="49" fontId="2" fillId="0" borderId="38" xfId="122" applyNumberFormat="1" applyFont="1" applyBorder="1" applyAlignment="1">
      <alignment horizontal="right" vertical="center"/>
      <protection/>
    </xf>
    <xf numFmtId="49" fontId="2" fillId="0" borderId="38" xfId="122" applyNumberFormat="1" applyFont="1" applyBorder="1" applyAlignment="1">
      <alignment horizontal="center" vertical="center"/>
      <protection/>
    </xf>
    <xf numFmtId="6" fontId="2" fillId="0" borderId="38" xfId="151" applyNumberFormat="1" applyFont="1" applyFill="1" applyBorder="1" applyAlignment="1">
      <alignment horizontal="center" vertical="center"/>
    </xf>
    <xf numFmtId="6" fontId="2" fillId="0" borderId="42" xfId="151" applyNumberFormat="1" applyFont="1" applyFill="1" applyBorder="1" applyAlignment="1">
      <alignment horizontal="center" vertical="center"/>
    </xf>
    <xf numFmtId="0" fontId="3" fillId="0" borderId="44" xfId="122" applyFont="1" applyFill="1" applyBorder="1" applyAlignment="1">
      <alignment horizontal="center" vertical="center"/>
      <protection/>
    </xf>
    <xf numFmtId="0" fontId="3" fillId="0" borderId="43" xfId="122" applyFont="1" applyFill="1" applyBorder="1" applyAlignment="1">
      <alignment horizontal="center" vertical="center" wrapText="1"/>
      <protection/>
    </xf>
    <xf numFmtId="0" fontId="3" fillId="0" borderId="43" xfId="122" applyFont="1" applyFill="1" applyBorder="1" applyAlignment="1">
      <alignment horizontal="center" vertical="center"/>
      <protection/>
    </xf>
    <xf numFmtId="49" fontId="3" fillId="0" borderId="43" xfId="122" applyNumberFormat="1" applyFont="1" applyFill="1" applyBorder="1" applyAlignment="1">
      <alignment horizontal="center" vertical="center"/>
      <protection/>
    </xf>
    <xf numFmtId="49" fontId="3" fillId="0" borderId="43" xfId="12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9" fillId="0" borderId="43" xfId="122" applyFont="1" applyFill="1" applyBorder="1" applyAlignment="1">
      <alignment horizontal="left" vertical="center"/>
      <protection/>
    </xf>
    <xf numFmtId="0" fontId="2" fillId="0" borderId="0" xfId="117">
      <alignment/>
      <protection/>
    </xf>
    <xf numFmtId="166" fontId="5" fillId="0" borderId="0" xfId="117" applyNumberFormat="1" applyFont="1">
      <alignment/>
      <protection/>
    </xf>
    <xf numFmtId="0" fontId="7" fillId="0" borderId="34" xfId="117" applyFont="1" applyBorder="1">
      <alignment/>
      <protection/>
    </xf>
    <xf numFmtId="0" fontId="5" fillId="0" borderId="36" xfId="117" applyFont="1" applyBorder="1">
      <alignment/>
      <protection/>
    </xf>
    <xf numFmtId="0" fontId="7" fillId="0" borderId="45" xfId="117" applyFont="1" applyBorder="1" applyAlignment="1">
      <alignment horizontal="center" vertical="center" wrapText="1"/>
      <protection/>
    </xf>
    <xf numFmtId="166" fontId="7" fillId="0" borderId="46" xfId="117" applyNumberFormat="1" applyFont="1" applyBorder="1" applyAlignment="1">
      <alignment horizontal="center" vertical="center" wrapText="1"/>
      <protection/>
    </xf>
    <xf numFmtId="0" fontId="7" fillId="0" borderId="27" xfId="117" applyFont="1" applyBorder="1" applyAlignment="1">
      <alignment horizontal="center" vertical="center" wrapText="1"/>
      <protection/>
    </xf>
    <xf numFmtId="166" fontId="7" fillId="0" borderId="36" xfId="117" applyNumberFormat="1" applyFont="1" applyBorder="1" applyAlignment="1">
      <alignment horizontal="center" vertical="center" wrapText="1"/>
      <protection/>
    </xf>
    <xf numFmtId="0" fontId="7" fillId="0" borderId="36" xfId="117" applyFont="1" applyBorder="1" applyAlignment="1">
      <alignment horizontal="left" vertical="center" wrapText="1"/>
      <protection/>
    </xf>
    <xf numFmtId="0" fontId="5" fillId="0" borderId="45" xfId="117" applyFont="1" applyBorder="1" applyAlignment="1">
      <alignment horizontal="center" vertical="center"/>
      <protection/>
    </xf>
    <xf numFmtId="166" fontId="5" fillId="0" borderId="46" xfId="117" applyNumberFormat="1" applyFont="1" applyBorder="1" applyAlignment="1">
      <alignment horizontal="center" vertical="center"/>
      <protection/>
    </xf>
    <xf numFmtId="0" fontId="5" fillId="0" borderId="27" xfId="117" applyFont="1" applyBorder="1" applyAlignment="1">
      <alignment horizontal="center" vertical="center"/>
      <protection/>
    </xf>
    <xf numFmtId="166" fontId="5" fillId="0" borderId="36" xfId="117" applyNumberFormat="1" applyFont="1" applyBorder="1" applyAlignment="1">
      <alignment horizontal="center" vertical="center"/>
      <protection/>
    </xf>
    <xf numFmtId="166" fontId="5" fillId="0" borderId="36" xfId="117" applyNumberFormat="1" applyFont="1" applyBorder="1" applyAlignment="1">
      <alignment horizontal="center" vertical="center" wrapText="1"/>
      <protection/>
    </xf>
    <xf numFmtId="0" fontId="7" fillId="67" borderId="34" xfId="117" applyFont="1" applyFill="1" applyBorder="1">
      <alignment/>
      <protection/>
    </xf>
    <xf numFmtId="0" fontId="7" fillId="67" borderId="36" xfId="117" applyFont="1" applyFill="1" applyBorder="1" applyAlignment="1">
      <alignment horizontal="left" vertical="center" wrapText="1"/>
      <protection/>
    </xf>
    <xf numFmtId="0" fontId="5" fillId="67" borderId="45" xfId="117" applyFont="1" applyFill="1" applyBorder="1" applyAlignment="1">
      <alignment horizontal="center" vertical="center"/>
      <protection/>
    </xf>
    <xf numFmtId="166" fontId="5" fillId="67" borderId="46" xfId="117" applyNumberFormat="1" applyFont="1" applyFill="1" applyBorder="1" applyAlignment="1">
      <alignment horizontal="center" vertical="center"/>
      <protection/>
    </xf>
    <xf numFmtId="0" fontId="5" fillId="67" borderId="27" xfId="117" applyFont="1" applyFill="1" applyBorder="1" applyAlignment="1">
      <alignment horizontal="center" vertical="center"/>
      <protection/>
    </xf>
    <xf numFmtId="166" fontId="5" fillId="67" borderId="36" xfId="117" applyNumberFormat="1" applyFont="1" applyFill="1" applyBorder="1" applyAlignment="1">
      <alignment horizontal="center" vertical="center"/>
      <protection/>
    </xf>
    <xf numFmtId="0" fontId="7" fillId="0" borderId="36" xfId="117" applyFont="1" applyBorder="1" applyAlignment="1">
      <alignment horizontal="center" vertical="center" wrapText="1"/>
      <protection/>
    </xf>
    <xf numFmtId="0" fontId="5" fillId="0" borderId="36" xfId="117" applyFont="1" applyBorder="1" applyAlignment="1">
      <alignment horizontal="center" vertical="center"/>
      <protection/>
    </xf>
    <xf numFmtId="0" fontId="7" fillId="0" borderId="47" xfId="117" applyFont="1" applyBorder="1" applyAlignment="1">
      <alignment horizontal="center" vertical="center"/>
      <protection/>
    </xf>
    <xf numFmtId="0" fontId="5" fillId="67" borderId="47" xfId="117" applyFont="1" applyFill="1" applyBorder="1">
      <alignment/>
      <protection/>
    </xf>
    <xf numFmtId="0" fontId="5" fillId="0" borderId="47" xfId="117" applyFont="1" applyBorder="1" applyAlignment="1">
      <alignment horizontal="center" vertical="center"/>
      <protection/>
    </xf>
    <xf numFmtId="166" fontId="5" fillId="0" borderId="36" xfId="117" applyNumberFormat="1" applyFont="1" applyBorder="1" applyAlignment="1">
      <alignment horizontal="center" vertical="center" wrapText="1"/>
      <protection/>
    </xf>
    <xf numFmtId="0" fontId="5" fillId="0" borderId="45" xfId="117" applyFont="1" applyBorder="1" applyAlignment="1">
      <alignment horizontal="center" vertical="center"/>
      <protection/>
    </xf>
    <xf numFmtId="0" fontId="5" fillId="0" borderId="0" xfId="117" applyFont="1">
      <alignment/>
      <protection/>
    </xf>
    <xf numFmtId="0" fontId="7" fillId="0" borderId="38" xfId="117" applyFont="1" applyBorder="1" applyAlignment="1">
      <alignment horizontal="center" vertical="center" wrapText="1"/>
      <protection/>
    </xf>
    <xf numFmtId="44" fontId="5" fillId="0" borderId="36" xfId="151" applyFont="1" applyBorder="1" applyAlignment="1">
      <alignment horizontal="center" vertical="center"/>
    </xf>
    <xf numFmtId="166" fontId="5" fillId="0" borderId="47" xfId="117" applyNumberFormat="1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4" fillId="68" borderId="20" xfId="117" applyFont="1" applyFill="1" applyBorder="1" applyAlignment="1">
      <alignment horizontal="center" vertical="center" wrapText="1"/>
      <protection/>
    </xf>
    <xf numFmtId="0" fontId="4" fillId="68" borderId="20" xfId="117" applyFont="1" applyFill="1" applyBorder="1" applyAlignment="1">
      <alignment horizontal="center" vertical="center"/>
      <protection/>
    </xf>
    <xf numFmtId="0" fontId="3" fillId="0" borderId="19" xfId="117" applyFont="1" applyBorder="1" applyAlignment="1">
      <alignment horizontal="center" vertical="center" wrapText="1"/>
      <protection/>
    </xf>
    <xf numFmtId="0" fontId="3" fillId="0" borderId="19" xfId="117" applyFont="1" applyFill="1" applyBorder="1" applyAlignment="1">
      <alignment horizontal="center" vertical="center" wrapText="1"/>
      <protection/>
    </xf>
    <xf numFmtId="0" fontId="2" fillId="0" borderId="19" xfId="117" applyFont="1" applyBorder="1" applyAlignment="1">
      <alignment horizontal="center" vertical="center" wrapText="1"/>
      <protection/>
    </xf>
    <xf numFmtId="0" fontId="3" fillId="0" borderId="34" xfId="117" applyFont="1" applyFill="1" applyBorder="1" applyAlignment="1">
      <alignment horizontal="center" vertical="center" wrapText="1"/>
      <protection/>
    </xf>
    <xf numFmtId="0" fontId="13" fillId="0" borderId="36" xfId="117" applyFont="1" applyFill="1" applyBorder="1" applyAlignment="1">
      <alignment horizontal="center" vertical="center" wrapText="1"/>
      <protection/>
    </xf>
    <xf numFmtId="0" fontId="13" fillId="0" borderId="48" xfId="117" applyFont="1" applyFill="1" applyBorder="1" applyAlignment="1">
      <alignment horizontal="center" vertical="center" wrapText="1"/>
      <protection/>
    </xf>
    <xf numFmtId="0" fontId="13" fillId="0" borderId="27" xfId="117" applyFont="1" applyFill="1" applyBorder="1" applyAlignment="1">
      <alignment horizontal="center" vertical="center" wrapText="1"/>
      <protection/>
    </xf>
    <xf numFmtId="0" fontId="3" fillId="69" borderId="34" xfId="122" applyFont="1" applyFill="1" applyBorder="1" applyAlignment="1">
      <alignment horizontal="center" vertical="center"/>
      <protection/>
    </xf>
    <xf numFmtId="0" fontId="3" fillId="69" borderId="34" xfId="122" applyFont="1" applyFill="1" applyBorder="1" applyAlignment="1">
      <alignment horizontal="center" vertical="center" wrapText="1"/>
      <protection/>
    </xf>
    <xf numFmtId="49" fontId="3" fillId="66" borderId="49" xfId="122" applyNumberFormat="1" applyFont="1" applyFill="1" applyBorder="1" applyAlignment="1">
      <alignment horizontal="center" vertical="center"/>
      <protection/>
    </xf>
    <xf numFmtId="49" fontId="3" fillId="66" borderId="50" xfId="122" applyNumberFormat="1" applyFont="1" applyFill="1" applyBorder="1" applyAlignment="1">
      <alignment horizontal="center" vertical="center"/>
      <protection/>
    </xf>
    <xf numFmtId="0" fontId="2" fillId="0" borderId="34" xfId="122" applyBorder="1" applyAlignment="1">
      <alignment horizontal="center" vertical="center" wrapText="1"/>
      <protection/>
    </xf>
    <xf numFmtId="0" fontId="2" fillId="0" borderId="38" xfId="122" applyBorder="1" applyAlignment="1">
      <alignment horizontal="center" vertical="center" wrapText="1"/>
      <protection/>
    </xf>
    <xf numFmtId="0" fontId="2" fillId="0" borderId="37" xfId="122" applyBorder="1" applyAlignment="1">
      <alignment horizontal="center" vertical="center" wrapText="1"/>
      <protection/>
    </xf>
    <xf numFmtId="0" fontId="2" fillId="0" borderId="51" xfId="122" applyBorder="1" applyAlignment="1">
      <alignment horizontal="center" vertical="center" wrapText="1"/>
      <protection/>
    </xf>
    <xf numFmtId="0" fontId="2" fillId="0" borderId="34" xfId="122" applyBorder="1" applyAlignment="1">
      <alignment horizontal="left" vertical="center"/>
      <protection/>
    </xf>
    <xf numFmtId="0" fontId="2" fillId="0" borderId="42" xfId="122" applyBorder="1" applyAlignment="1">
      <alignment horizontal="left" vertical="center"/>
      <protection/>
    </xf>
    <xf numFmtId="0" fontId="2" fillId="0" borderId="43" xfId="122" applyBorder="1" applyAlignment="1">
      <alignment horizontal="center" vertical="center" wrapText="1"/>
      <protection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45" xfId="117" applyFont="1" applyBorder="1" applyAlignment="1">
      <alignment horizontal="center" vertical="center"/>
      <protection/>
    </xf>
    <xf numFmtId="0" fontId="7" fillId="0" borderId="36" xfId="117" applyFont="1" applyBorder="1" applyAlignment="1">
      <alignment horizontal="center" vertical="center"/>
      <protection/>
    </xf>
    <xf numFmtId="0" fontId="7" fillId="0" borderId="34" xfId="117" applyFont="1" applyBorder="1" applyAlignment="1">
      <alignment horizontal="center" vertical="center" wrapText="1"/>
      <protection/>
    </xf>
    <xf numFmtId="0" fontId="7" fillId="0" borderId="46" xfId="117" applyFont="1" applyBorder="1" applyAlignment="1">
      <alignment horizontal="center" vertical="center"/>
      <protection/>
    </xf>
    <xf numFmtId="0" fontId="7" fillId="0" borderId="27" xfId="117" applyFont="1" applyBorder="1" applyAlignment="1">
      <alignment horizontal="center" vertical="center"/>
      <protection/>
    </xf>
  </cellXfs>
  <cellStyles count="282">
    <cellStyle name="Normal" xfId="0"/>
    <cellStyle name="20% — akcent 1" xfId="15"/>
    <cellStyle name="20% - akcent 1 2" xfId="16"/>
    <cellStyle name="20% - akcent 1 2 2" xfId="17"/>
    <cellStyle name="20% — akcent 2" xfId="18"/>
    <cellStyle name="20% - akcent 2 2" xfId="19"/>
    <cellStyle name="20% - akcent 2 2 2" xfId="20"/>
    <cellStyle name="20% — akcent 3" xfId="21"/>
    <cellStyle name="20% - akcent 3 2" xfId="22"/>
    <cellStyle name="20% - akcent 3 2 2" xfId="23"/>
    <cellStyle name="20% — akcent 4" xfId="24"/>
    <cellStyle name="20% - akcent 4 2" xfId="25"/>
    <cellStyle name="20% - akcent 4 2 2" xfId="26"/>
    <cellStyle name="20% — akcent 5" xfId="27"/>
    <cellStyle name="20% - akcent 5 2" xfId="28"/>
    <cellStyle name="20% - akcent 5 2 2" xfId="29"/>
    <cellStyle name="20% — akcent 6" xfId="30"/>
    <cellStyle name="20% - akcent 6 2" xfId="31"/>
    <cellStyle name="20% - akcent 6 2 2" xfId="32"/>
    <cellStyle name="20% - akcent 6 2 2 2" xfId="33"/>
    <cellStyle name="20% - akcent 6 2 3" xfId="34"/>
    <cellStyle name="40% — akcent 1" xfId="35"/>
    <cellStyle name="40% - akcent 1 2" xfId="36"/>
    <cellStyle name="40% - akcent 1 2 2" xfId="37"/>
    <cellStyle name="40% - akcent 1 2 2 2" xfId="38"/>
    <cellStyle name="40% - akcent 1 2 3" xfId="39"/>
    <cellStyle name="40% — akcent 2" xfId="40"/>
    <cellStyle name="40% - akcent 2 2" xfId="41"/>
    <cellStyle name="40% - akcent 2 2 2" xfId="42"/>
    <cellStyle name="40% — akcent 3" xfId="43"/>
    <cellStyle name="40% - akcent 3 2" xfId="44"/>
    <cellStyle name="40% - akcent 3 2 2" xfId="45"/>
    <cellStyle name="40% — akcent 4" xfId="46"/>
    <cellStyle name="40% - akcent 4 2" xfId="47"/>
    <cellStyle name="40% - akcent 4 2 2" xfId="48"/>
    <cellStyle name="40% — akcent 5" xfId="49"/>
    <cellStyle name="40% - akcent 5 2" xfId="50"/>
    <cellStyle name="40% - akcent 5 2 2" xfId="51"/>
    <cellStyle name="40% - akcent 5 2 2 2" xfId="52"/>
    <cellStyle name="40% - akcent 5 2 3" xfId="53"/>
    <cellStyle name="40% — akcent 6" xfId="54"/>
    <cellStyle name="40% - akcent 6 2" xfId="55"/>
    <cellStyle name="40% - akcent 6 2 2" xfId="56"/>
    <cellStyle name="60% — akcent 1" xfId="57"/>
    <cellStyle name="60% - akcent 1 2" xfId="58"/>
    <cellStyle name="60% — akcent 2" xfId="59"/>
    <cellStyle name="60% - akcent 2 2" xfId="60"/>
    <cellStyle name="60% — akcent 3" xfId="61"/>
    <cellStyle name="60% - akcent 3 2" xfId="62"/>
    <cellStyle name="60% — akcent 4" xfId="63"/>
    <cellStyle name="60% - akcent 4 2" xfId="64"/>
    <cellStyle name="60% — akcent 5" xfId="65"/>
    <cellStyle name="60% - akcent 5 2" xfId="66"/>
    <cellStyle name="60% — akcent 6" xfId="67"/>
    <cellStyle name="60% - akcent 6 2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ejściowe 2 2" xfId="83"/>
    <cellStyle name="Dane wyjściowe" xfId="84"/>
    <cellStyle name="Dane wyjściowe 2" xfId="85"/>
    <cellStyle name="Dobre 2" xfId="86"/>
    <cellStyle name="Dobry" xfId="87"/>
    <cellStyle name="Comma" xfId="88"/>
    <cellStyle name="Comma [0]" xfId="89"/>
    <cellStyle name="Dziesiętny 2" xfId="90"/>
    <cellStyle name="Dziesiętny 2 2" xfId="91"/>
    <cellStyle name="Dziesiętny 2 2 2" xfId="92"/>
    <cellStyle name="Dziesiętny 2 3" xfId="93"/>
    <cellStyle name="Dziesiętny 2 4" xfId="94"/>
    <cellStyle name="Dziesiętny 3" xfId="95"/>
    <cellStyle name="Excel Built-in Normal" xfId="96"/>
    <cellStyle name="Excel Built-in Normal 2" xfId="97"/>
    <cellStyle name="Hiperłącze 2" xfId="98"/>
    <cellStyle name="Hiperłącze 3" xfId="99"/>
    <cellStyle name="Hiperłącze 3 2" xfId="100"/>
    <cellStyle name="Hiperłącze 3 2 2" xfId="101"/>
    <cellStyle name="Hiperłącze 3 3" xfId="102"/>
    <cellStyle name="Komórka połączona" xfId="103"/>
    <cellStyle name="Komórka połączona 2" xfId="104"/>
    <cellStyle name="Komórka zaznaczona" xfId="105"/>
    <cellStyle name="Komórka zaznaczona 2" xfId="106"/>
    <cellStyle name="Nagłówek 1" xfId="107"/>
    <cellStyle name="Nagłówek 1 2" xfId="108"/>
    <cellStyle name="Nagłówek 2" xfId="109"/>
    <cellStyle name="Nagłówek 2 2" xfId="110"/>
    <cellStyle name="Nagłówek 3" xfId="111"/>
    <cellStyle name="Nagłówek 3 2" xfId="112"/>
    <cellStyle name="Nagłówek 4" xfId="113"/>
    <cellStyle name="Nagłówek 4 2" xfId="114"/>
    <cellStyle name="Neutralne 2" xfId="115"/>
    <cellStyle name="Neutralny" xfId="116"/>
    <cellStyle name="Normalny 2" xfId="117"/>
    <cellStyle name="Normalny 2 2" xfId="118"/>
    <cellStyle name="Normalny 2 2 2" xfId="119"/>
    <cellStyle name="Normalny 2 3" xfId="120"/>
    <cellStyle name="Normalny 3" xfId="121"/>
    <cellStyle name="Normalny 3 2" xfId="122"/>
    <cellStyle name="Normalny 4" xfId="123"/>
    <cellStyle name="Normalny 4 2" xfId="124"/>
    <cellStyle name="Normalny 5" xfId="125"/>
    <cellStyle name="Normalny 5 2" xfId="126"/>
    <cellStyle name="Normalny 5 3" xfId="127"/>
    <cellStyle name="Normalny 5 4" xfId="128"/>
    <cellStyle name="Normalny 5 5" xfId="129"/>
    <cellStyle name="Normalny 6" xfId="130"/>
    <cellStyle name="Obliczenia" xfId="131"/>
    <cellStyle name="Obliczenia 2" xfId="132"/>
    <cellStyle name="Percent" xfId="133"/>
    <cellStyle name="Procentowy 2" xfId="134"/>
    <cellStyle name="Procentowy 2 2" xfId="135"/>
    <cellStyle name="Procentowy 2 3" xfId="136"/>
    <cellStyle name="Procentowy 3" xfId="137"/>
    <cellStyle name="Procentowy 3 2" xfId="138"/>
    <cellStyle name="S12" xfId="139"/>
    <cellStyle name="S12 2" xfId="140"/>
    <cellStyle name="Suma" xfId="141"/>
    <cellStyle name="Suma 2" xfId="142"/>
    <cellStyle name="Tekst objaśnienia" xfId="143"/>
    <cellStyle name="Tekst objaśnienia 2" xfId="144"/>
    <cellStyle name="Tekst ostrzeżenia" xfId="145"/>
    <cellStyle name="Tekst ostrzeżenia 2" xfId="146"/>
    <cellStyle name="Tytuł" xfId="147"/>
    <cellStyle name="Tytuł 2" xfId="148"/>
    <cellStyle name="Uwaga" xfId="149"/>
    <cellStyle name="Uwaga 2" xfId="150"/>
    <cellStyle name="Currency" xfId="151"/>
    <cellStyle name="Currency [0]" xfId="152"/>
    <cellStyle name="Walutowy 10" xfId="153"/>
    <cellStyle name="Walutowy 11" xfId="154"/>
    <cellStyle name="Walutowy 12" xfId="155"/>
    <cellStyle name="Walutowy 2" xfId="156"/>
    <cellStyle name="Walutowy 2 2" xfId="157"/>
    <cellStyle name="Walutowy 2 2 2" xfId="158"/>
    <cellStyle name="Walutowy 2 2 2 2" xfId="159"/>
    <cellStyle name="Walutowy 2 2 2 2 2" xfId="160"/>
    <cellStyle name="Walutowy 2 2 2 3" xfId="161"/>
    <cellStyle name="Walutowy 2 2 2 4" xfId="162"/>
    <cellStyle name="Walutowy 2 2 3" xfId="163"/>
    <cellStyle name="Walutowy 2 2 3 2" xfId="164"/>
    <cellStyle name="Walutowy 2 2 3 3" xfId="165"/>
    <cellStyle name="Walutowy 2 2 3 4" xfId="166"/>
    <cellStyle name="Walutowy 2 2 4" xfId="167"/>
    <cellStyle name="Walutowy 2 2 4 2" xfId="168"/>
    <cellStyle name="Walutowy 2 2 4 3" xfId="169"/>
    <cellStyle name="Walutowy 2 2 5" xfId="170"/>
    <cellStyle name="Walutowy 2 2 6" xfId="171"/>
    <cellStyle name="Walutowy 2 2 7" xfId="172"/>
    <cellStyle name="Walutowy 2 2 8" xfId="173"/>
    <cellStyle name="Walutowy 2 3" xfId="174"/>
    <cellStyle name="Walutowy 2 3 2" xfId="175"/>
    <cellStyle name="Walutowy 2 3 2 2" xfId="176"/>
    <cellStyle name="Walutowy 2 3 2 3" xfId="177"/>
    <cellStyle name="Walutowy 2 3 3" xfId="178"/>
    <cellStyle name="Walutowy 2 3 3 2" xfId="179"/>
    <cellStyle name="Walutowy 2 3 3 3" xfId="180"/>
    <cellStyle name="Walutowy 2 3 3 4" xfId="181"/>
    <cellStyle name="Walutowy 2 3 4" xfId="182"/>
    <cellStyle name="Walutowy 2 3 5" xfId="183"/>
    <cellStyle name="Walutowy 2 4" xfId="184"/>
    <cellStyle name="Walutowy 2 4 2" xfId="185"/>
    <cellStyle name="Walutowy 2 5" xfId="186"/>
    <cellStyle name="Walutowy 2 5 2" xfId="187"/>
    <cellStyle name="Walutowy 2 6" xfId="188"/>
    <cellStyle name="Walutowy 2 7" xfId="189"/>
    <cellStyle name="Walutowy 2 8" xfId="190"/>
    <cellStyle name="Walutowy 3" xfId="191"/>
    <cellStyle name="Walutowy 3 2" xfId="192"/>
    <cellStyle name="Walutowy 3 2 2" xfId="193"/>
    <cellStyle name="Walutowy 3 2 2 2" xfId="194"/>
    <cellStyle name="Walutowy 3 2 2 2 2" xfId="195"/>
    <cellStyle name="Walutowy 3 2 2 2 3" xfId="196"/>
    <cellStyle name="Walutowy 3 2 2 3" xfId="197"/>
    <cellStyle name="Walutowy 3 2 2 3 2" xfId="198"/>
    <cellStyle name="Walutowy 3 2 2 3 3" xfId="199"/>
    <cellStyle name="Walutowy 3 2 2 3 4" xfId="200"/>
    <cellStyle name="Walutowy 3 2 2 4" xfId="201"/>
    <cellStyle name="Walutowy 3 2 2 5" xfId="202"/>
    <cellStyle name="Walutowy 3 2 2 6" xfId="203"/>
    <cellStyle name="Walutowy 3 2 2 7" xfId="204"/>
    <cellStyle name="Walutowy 3 2 3" xfId="205"/>
    <cellStyle name="Walutowy 3 2 3 2" xfId="206"/>
    <cellStyle name="Walutowy 3 2 3 3" xfId="207"/>
    <cellStyle name="Walutowy 3 2 3 4" xfId="208"/>
    <cellStyle name="Walutowy 3 2 4" xfId="209"/>
    <cellStyle name="Walutowy 3 2 4 2" xfId="210"/>
    <cellStyle name="Walutowy 3 2 4 2 2" xfId="211"/>
    <cellStyle name="Walutowy 3 2 4 3" xfId="212"/>
    <cellStyle name="Walutowy 3 2 4 4" xfId="213"/>
    <cellStyle name="Walutowy 3 2 5" xfId="214"/>
    <cellStyle name="Walutowy 3 2 5 2" xfId="215"/>
    <cellStyle name="Walutowy 3 2 6" xfId="216"/>
    <cellStyle name="Walutowy 3 2 7" xfId="217"/>
    <cellStyle name="Walutowy 3 2 8" xfId="218"/>
    <cellStyle name="Walutowy 3 3" xfId="219"/>
    <cellStyle name="Walutowy 3 3 2" xfId="220"/>
    <cellStyle name="Walutowy 3 3 2 2" xfId="221"/>
    <cellStyle name="Walutowy 3 3 2 3" xfId="222"/>
    <cellStyle name="Walutowy 3 3 3" xfId="223"/>
    <cellStyle name="Walutowy 3 3 3 2" xfId="224"/>
    <cellStyle name="Walutowy 3 3 3 3" xfId="225"/>
    <cellStyle name="Walutowy 3 3 3 4" xfId="226"/>
    <cellStyle name="Walutowy 3 3 4" xfId="227"/>
    <cellStyle name="Walutowy 3 3 5" xfId="228"/>
    <cellStyle name="Walutowy 3 3 6" xfId="229"/>
    <cellStyle name="Walutowy 3 3 7" xfId="230"/>
    <cellStyle name="Walutowy 3 4" xfId="231"/>
    <cellStyle name="Walutowy 3 4 2" xfId="232"/>
    <cellStyle name="Walutowy 3 4 2 2" xfId="233"/>
    <cellStyle name="Walutowy 3 4 3" xfId="234"/>
    <cellStyle name="Walutowy 3 4 3 2" xfId="235"/>
    <cellStyle name="Walutowy 3 4 3 3" xfId="236"/>
    <cellStyle name="Walutowy 3 4 3 4" xfId="237"/>
    <cellStyle name="Walutowy 3 4 4" xfId="238"/>
    <cellStyle name="Walutowy 3 4 5" xfId="239"/>
    <cellStyle name="Walutowy 3 5" xfId="240"/>
    <cellStyle name="Walutowy 3 5 2" xfId="241"/>
    <cellStyle name="Walutowy 3 6" xfId="242"/>
    <cellStyle name="Walutowy 3 7" xfId="243"/>
    <cellStyle name="Walutowy 3 8" xfId="244"/>
    <cellStyle name="Walutowy 4" xfId="245"/>
    <cellStyle name="Walutowy 4 2" xfId="246"/>
    <cellStyle name="Walutowy 4 2 2" xfId="247"/>
    <cellStyle name="Walutowy 4 2 2 2" xfId="248"/>
    <cellStyle name="Walutowy 4 2 3" xfId="249"/>
    <cellStyle name="Walutowy 4 2 4" xfId="250"/>
    <cellStyle name="Walutowy 4 3" xfId="251"/>
    <cellStyle name="Walutowy 4 3 2" xfId="252"/>
    <cellStyle name="Walutowy 4 4" xfId="253"/>
    <cellStyle name="Walutowy 4 4 2" xfId="254"/>
    <cellStyle name="Walutowy 4 5" xfId="255"/>
    <cellStyle name="Walutowy 4 6" xfId="256"/>
    <cellStyle name="Walutowy 4 7" xfId="257"/>
    <cellStyle name="Walutowy 4 8" xfId="258"/>
    <cellStyle name="Walutowy 5" xfId="259"/>
    <cellStyle name="Walutowy 5 2" xfId="260"/>
    <cellStyle name="Walutowy 5 2 2" xfId="261"/>
    <cellStyle name="Walutowy 5 3" xfId="262"/>
    <cellStyle name="Walutowy 5 4" xfId="263"/>
    <cellStyle name="Walutowy 6" xfId="264"/>
    <cellStyle name="Walutowy 6 2" xfId="265"/>
    <cellStyle name="Walutowy 6 2 2" xfId="266"/>
    <cellStyle name="Walutowy 6 2 3" xfId="267"/>
    <cellStyle name="Walutowy 6 2 3 2" xfId="268"/>
    <cellStyle name="Walutowy 6 2 3 3" xfId="269"/>
    <cellStyle name="Walutowy 6 2 4" xfId="270"/>
    <cellStyle name="Walutowy 6 3" xfId="271"/>
    <cellStyle name="Walutowy 6 4" xfId="272"/>
    <cellStyle name="Walutowy 6 4 2" xfId="273"/>
    <cellStyle name="Walutowy 6 4 3" xfId="274"/>
    <cellStyle name="Walutowy 6 5" xfId="275"/>
    <cellStyle name="Walutowy 6 6" xfId="276"/>
    <cellStyle name="Walutowy 7" xfId="277"/>
    <cellStyle name="Walutowy 7 2" xfId="278"/>
    <cellStyle name="Walutowy 7 2 2" xfId="279"/>
    <cellStyle name="Walutowy 7 3" xfId="280"/>
    <cellStyle name="Walutowy 7 3 2" xfId="281"/>
    <cellStyle name="Walutowy 7 3 3" xfId="282"/>
    <cellStyle name="Walutowy 7 3 4" xfId="283"/>
    <cellStyle name="Walutowy 7 4" xfId="284"/>
    <cellStyle name="Walutowy 7 5" xfId="285"/>
    <cellStyle name="Walutowy 8" xfId="286"/>
    <cellStyle name="Walutowy 8 2" xfId="287"/>
    <cellStyle name="Walutowy 8 3" xfId="288"/>
    <cellStyle name="Walutowy 8 3 2" xfId="289"/>
    <cellStyle name="Walutowy 8 3 3" xfId="290"/>
    <cellStyle name="Walutowy 8 4" xfId="291"/>
    <cellStyle name="Walutowy 8 5" xfId="292"/>
    <cellStyle name="Walutowy 9" xfId="293"/>
    <cellStyle name="Złe 2" xfId="294"/>
    <cellStyle name="Zły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.grodek\AppData\Local\Microsoft\Windows\INetCache\Content.Outlook\MUZT0X96\wykaz%20mienia%20do%20aktualizacji%2011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ka"/>
      <sheetName val="Ogień"/>
      <sheetName val="Elektronika"/>
      <sheetName val="Pojazdy"/>
      <sheetName val="Zabezpieczenia"/>
    </sheetNames>
    <sheetDataSet>
      <sheetData sheetId="1">
        <row r="3">
          <cell r="B3" t="str">
            <v>Urząd Gminy, ul.Kolejowa 3 - budynek</v>
          </cell>
        </row>
        <row r="6">
          <cell r="B6" t="str">
            <v>Budynek komunalny  Czernica  ul. Wrocławska 78 (GOPS)</v>
          </cell>
        </row>
        <row r="7">
          <cell r="B7" t="str">
            <v>Budynek  usługowy Kamieniec Wr. Ul. Spółdzielcza 8 - poczta Kamieniec</v>
          </cell>
        </row>
        <row r="9">
          <cell r="B9" t="str">
            <v>Budynek usługowy - sklep Krzyków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4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.8515625" style="33" bestFit="1" customWidth="1"/>
    <col min="2" max="2" width="39.28125" style="39" customWidth="1"/>
    <col min="3" max="3" width="10.57421875" style="33" customWidth="1"/>
    <col min="4" max="4" width="10.421875" style="33" customWidth="1"/>
    <col min="5" max="5" width="9.7109375" style="33" customWidth="1"/>
    <col min="6" max="6" width="8.7109375" style="33" bestFit="1" customWidth="1"/>
    <col min="7" max="7" width="8.140625" style="33" customWidth="1"/>
    <col min="8" max="8" width="7.57421875" style="33" customWidth="1"/>
    <col min="9" max="9" width="10.7109375" style="33" customWidth="1"/>
    <col min="10" max="10" width="11.7109375" style="33" customWidth="1"/>
    <col min="11" max="11" width="7.28125" style="33" customWidth="1"/>
    <col min="12" max="12" width="7.421875" style="33" customWidth="1"/>
    <col min="13" max="13" width="7.140625" style="33" customWidth="1"/>
    <col min="14" max="16384" width="9.140625" style="33" customWidth="1"/>
  </cols>
  <sheetData>
    <row r="1" spans="1:16" ht="23.25" customHeight="1" thickBot="1" thickTop="1">
      <c r="A1" s="245" t="s">
        <v>0</v>
      </c>
      <c r="B1" s="244" t="s">
        <v>200</v>
      </c>
      <c r="C1" s="244" t="s">
        <v>15</v>
      </c>
      <c r="D1" s="244"/>
      <c r="E1" s="244" t="s">
        <v>16</v>
      </c>
      <c r="F1" s="244"/>
      <c r="G1" s="244" t="s">
        <v>17</v>
      </c>
      <c r="H1" s="244" t="s">
        <v>18</v>
      </c>
      <c r="I1" s="244"/>
      <c r="J1" s="244" t="s">
        <v>19</v>
      </c>
      <c r="K1" s="1"/>
      <c r="L1" s="1" t="s">
        <v>58</v>
      </c>
      <c r="M1" s="1"/>
      <c r="N1" s="3"/>
      <c r="O1" s="3"/>
      <c r="P1" s="3"/>
    </row>
    <row r="2" spans="1:16" ht="34.5" customHeight="1" thickBot="1" thickTop="1">
      <c r="A2" s="245"/>
      <c r="B2" s="246"/>
      <c r="C2" s="19" t="s">
        <v>59</v>
      </c>
      <c r="D2" s="19" t="s">
        <v>60</v>
      </c>
      <c r="E2" s="19" t="s">
        <v>61</v>
      </c>
      <c r="F2" s="19" t="s">
        <v>62</v>
      </c>
      <c r="G2" s="244"/>
      <c r="H2" s="19" t="s">
        <v>63</v>
      </c>
      <c r="I2" s="19" t="s">
        <v>64</v>
      </c>
      <c r="J2" s="244"/>
      <c r="K2" s="19" t="s">
        <v>17</v>
      </c>
      <c r="L2" s="19" t="s">
        <v>20</v>
      </c>
      <c r="M2" s="19" t="s">
        <v>21</v>
      </c>
      <c r="N2" s="3"/>
      <c r="O2" s="3"/>
      <c r="P2" s="3"/>
    </row>
    <row r="3" spans="1:16" ht="15.75" thickTop="1">
      <c r="A3" s="6" t="s">
        <v>1</v>
      </c>
      <c r="B3" s="15" t="s">
        <v>122</v>
      </c>
      <c r="C3" s="20" t="s">
        <v>22</v>
      </c>
      <c r="D3" s="21" t="s">
        <v>22</v>
      </c>
      <c r="E3" s="20" t="s">
        <v>22</v>
      </c>
      <c r="F3" s="40" t="s">
        <v>22</v>
      </c>
      <c r="G3" s="22" t="s">
        <v>22</v>
      </c>
      <c r="H3" s="20" t="s">
        <v>22</v>
      </c>
      <c r="I3" s="26" t="s">
        <v>199</v>
      </c>
      <c r="J3" s="22" t="s">
        <v>22</v>
      </c>
      <c r="K3" s="22" t="s">
        <v>22</v>
      </c>
      <c r="L3" s="22" t="s">
        <v>22</v>
      </c>
      <c r="M3" s="27" t="s">
        <v>22</v>
      </c>
      <c r="N3" s="3"/>
      <c r="O3" s="3"/>
      <c r="P3" s="3"/>
    </row>
    <row r="4" spans="1:16" ht="15">
      <c r="A4" s="4" t="s">
        <v>2</v>
      </c>
      <c r="B4" s="16" t="s">
        <v>124</v>
      </c>
      <c r="C4" s="24" t="s">
        <v>22</v>
      </c>
      <c r="D4" s="23" t="s">
        <v>22</v>
      </c>
      <c r="E4" s="24" t="s">
        <v>22</v>
      </c>
      <c r="F4" s="42" t="s">
        <v>201</v>
      </c>
      <c r="G4" s="25" t="s">
        <v>22</v>
      </c>
      <c r="H4" s="24" t="s">
        <v>22</v>
      </c>
      <c r="I4" s="28" t="s">
        <v>199</v>
      </c>
      <c r="J4" s="25" t="s">
        <v>22</v>
      </c>
      <c r="K4" s="243" t="s">
        <v>23</v>
      </c>
      <c r="L4" s="243"/>
      <c r="M4" s="243"/>
      <c r="N4" s="3"/>
      <c r="O4" s="3"/>
      <c r="P4" s="3"/>
    </row>
    <row r="5" spans="1:16" ht="25.5">
      <c r="A5" s="4" t="s">
        <v>3</v>
      </c>
      <c r="B5" s="16" t="s">
        <v>125</v>
      </c>
      <c r="C5" s="24" t="s">
        <v>201</v>
      </c>
      <c r="D5" s="28" t="s">
        <v>199</v>
      </c>
      <c r="E5" s="24" t="s">
        <v>201</v>
      </c>
      <c r="F5" s="42" t="s">
        <v>201</v>
      </c>
      <c r="G5" s="25" t="s">
        <v>201</v>
      </c>
      <c r="H5" s="30" t="s">
        <v>199</v>
      </c>
      <c r="I5" s="32" t="s">
        <v>199</v>
      </c>
      <c r="J5" s="25" t="s">
        <v>201</v>
      </c>
      <c r="K5" s="243" t="s">
        <v>23</v>
      </c>
      <c r="L5" s="243"/>
      <c r="M5" s="243"/>
      <c r="N5" s="34"/>
      <c r="O5" s="3"/>
      <c r="P5" s="3"/>
    </row>
    <row r="6" spans="1:16" ht="15">
      <c r="A6" s="4" t="s">
        <v>4</v>
      </c>
      <c r="B6" s="16" t="s">
        <v>126</v>
      </c>
      <c r="C6" s="24" t="s">
        <v>201</v>
      </c>
      <c r="D6" s="23" t="s">
        <v>201</v>
      </c>
      <c r="E6" s="24" t="s">
        <v>201</v>
      </c>
      <c r="F6" s="42" t="s">
        <v>201</v>
      </c>
      <c r="G6" s="25" t="s">
        <v>201</v>
      </c>
      <c r="H6" s="30" t="s">
        <v>199</v>
      </c>
      <c r="I6" s="28" t="s">
        <v>199</v>
      </c>
      <c r="J6" s="25" t="s">
        <v>201</v>
      </c>
      <c r="K6" s="243" t="s">
        <v>23</v>
      </c>
      <c r="L6" s="243"/>
      <c r="M6" s="243"/>
      <c r="N6" s="34"/>
      <c r="O6" s="3"/>
      <c r="P6" s="3"/>
    </row>
    <row r="7" spans="1:16" ht="15" customHeight="1">
      <c r="A7" s="4" t="s">
        <v>5</v>
      </c>
      <c r="B7" s="16" t="s">
        <v>75</v>
      </c>
      <c r="C7" s="24" t="s">
        <v>201</v>
      </c>
      <c r="D7" s="23" t="s">
        <v>201</v>
      </c>
      <c r="E7" s="24" t="s">
        <v>201</v>
      </c>
      <c r="F7" s="42" t="s">
        <v>201</v>
      </c>
      <c r="G7" s="25" t="s">
        <v>201</v>
      </c>
      <c r="H7" s="30" t="s">
        <v>199</v>
      </c>
      <c r="I7" s="28" t="s">
        <v>199</v>
      </c>
      <c r="J7" s="25" t="s">
        <v>201</v>
      </c>
      <c r="K7" s="242" t="s">
        <v>23</v>
      </c>
      <c r="L7" s="242"/>
      <c r="M7" s="242"/>
      <c r="N7" s="34"/>
      <c r="O7" s="3"/>
      <c r="P7" s="3"/>
    </row>
    <row r="8" spans="1:16" ht="15">
      <c r="A8" s="4" t="s">
        <v>6</v>
      </c>
      <c r="B8" s="16" t="s">
        <v>76</v>
      </c>
      <c r="C8" s="24" t="s">
        <v>201</v>
      </c>
      <c r="D8" s="23" t="s">
        <v>201</v>
      </c>
      <c r="E8" s="24" t="s">
        <v>201</v>
      </c>
      <c r="F8" s="42" t="s">
        <v>201</v>
      </c>
      <c r="G8" s="25" t="s">
        <v>201</v>
      </c>
      <c r="H8" s="30" t="s">
        <v>199</v>
      </c>
      <c r="I8" s="28" t="s">
        <v>199</v>
      </c>
      <c r="J8" s="25" t="s">
        <v>201</v>
      </c>
      <c r="K8" s="243" t="s">
        <v>23</v>
      </c>
      <c r="L8" s="243"/>
      <c r="M8" s="243"/>
      <c r="N8" s="35"/>
      <c r="O8" s="3"/>
      <c r="P8" s="3"/>
    </row>
    <row r="9" spans="1:16" ht="25.5">
      <c r="A9" s="4" t="s">
        <v>7</v>
      </c>
      <c r="B9" s="16" t="s">
        <v>77</v>
      </c>
      <c r="C9" s="24" t="s">
        <v>203</v>
      </c>
      <c r="D9" s="28" t="s">
        <v>199</v>
      </c>
      <c r="E9" s="30" t="s">
        <v>199</v>
      </c>
      <c r="F9" s="41" t="s">
        <v>199</v>
      </c>
      <c r="G9" s="31" t="s">
        <v>199</v>
      </c>
      <c r="H9" s="30" t="s">
        <v>199</v>
      </c>
      <c r="I9" s="28" t="s">
        <v>199</v>
      </c>
      <c r="J9" s="25" t="s">
        <v>203</v>
      </c>
      <c r="K9" s="243" t="s">
        <v>23</v>
      </c>
      <c r="L9" s="243"/>
      <c r="M9" s="243"/>
      <c r="N9" s="35"/>
      <c r="O9" s="3"/>
      <c r="P9" s="3"/>
    </row>
    <row r="10" spans="1:16" ht="15">
      <c r="A10" s="4" t="s">
        <v>8</v>
      </c>
      <c r="B10" s="16" t="s">
        <v>127</v>
      </c>
      <c r="C10" s="24" t="s">
        <v>201</v>
      </c>
      <c r="D10" s="23" t="s">
        <v>201</v>
      </c>
      <c r="E10" s="24" t="s">
        <v>201</v>
      </c>
      <c r="F10" s="42" t="s">
        <v>201</v>
      </c>
      <c r="G10" s="25" t="s">
        <v>201</v>
      </c>
      <c r="H10" s="30" t="s">
        <v>199</v>
      </c>
      <c r="I10" s="28" t="s">
        <v>199</v>
      </c>
      <c r="J10" s="25" t="s">
        <v>201</v>
      </c>
      <c r="K10" s="243" t="s">
        <v>23</v>
      </c>
      <c r="L10" s="243"/>
      <c r="M10" s="243"/>
      <c r="N10" s="35"/>
      <c r="O10" s="3"/>
      <c r="P10" s="3"/>
    </row>
    <row r="11" spans="1:16" ht="25.5">
      <c r="A11" s="4" t="s">
        <v>9</v>
      </c>
      <c r="B11" s="16" t="s">
        <v>128</v>
      </c>
      <c r="C11" s="24" t="s">
        <v>22</v>
      </c>
      <c r="D11" s="23" t="s">
        <v>22</v>
      </c>
      <c r="E11" s="24" t="s">
        <v>22</v>
      </c>
      <c r="F11" s="43" t="s">
        <v>22</v>
      </c>
      <c r="G11" s="31" t="s">
        <v>199</v>
      </c>
      <c r="H11" s="24" t="s">
        <v>22</v>
      </c>
      <c r="I11" s="28" t="s">
        <v>199</v>
      </c>
      <c r="J11" s="25" t="s">
        <v>22</v>
      </c>
      <c r="K11" s="243" t="s">
        <v>23</v>
      </c>
      <c r="L11" s="243"/>
      <c r="M11" s="243"/>
      <c r="N11" s="35"/>
      <c r="O11" s="3"/>
      <c r="P11" s="3"/>
    </row>
    <row r="12" spans="1:16" ht="15.75" thickBot="1">
      <c r="A12" s="4" t="s">
        <v>10</v>
      </c>
      <c r="B12" s="16" t="s">
        <v>78</v>
      </c>
      <c r="C12" s="24" t="s">
        <v>201</v>
      </c>
      <c r="D12" s="23" t="s">
        <v>201</v>
      </c>
      <c r="E12" s="24" t="s">
        <v>201</v>
      </c>
      <c r="F12" s="42" t="s">
        <v>201</v>
      </c>
      <c r="G12" s="25" t="s">
        <v>201</v>
      </c>
      <c r="H12" s="30" t="s">
        <v>199</v>
      </c>
      <c r="I12" s="28" t="s">
        <v>199</v>
      </c>
      <c r="J12" s="25" t="s">
        <v>201</v>
      </c>
      <c r="K12" s="243" t="s">
        <v>23</v>
      </c>
      <c r="L12" s="243"/>
      <c r="M12" s="243"/>
      <c r="N12" s="35"/>
      <c r="O12" s="3"/>
      <c r="P12" s="3"/>
    </row>
    <row r="13" spans="1:16" ht="16.5" thickBot="1" thickTop="1">
      <c r="A13" s="4" t="s">
        <v>11</v>
      </c>
      <c r="B13" s="16" t="s">
        <v>129</v>
      </c>
      <c r="C13" s="24" t="s">
        <v>22</v>
      </c>
      <c r="D13" s="23" t="s">
        <v>22</v>
      </c>
      <c r="E13" s="44" t="s">
        <v>22</v>
      </c>
      <c r="F13" s="43" t="s">
        <v>22</v>
      </c>
      <c r="G13" s="25" t="s">
        <v>22</v>
      </c>
      <c r="H13" s="24" t="s">
        <v>22</v>
      </c>
      <c r="I13" s="23" t="s">
        <v>22</v>
      </c>
      <c r="J13" s="25" t="s">
        <v>22</v>
      </c>
      <c r="K13" s="22" t="s">
        <v>22</v>
      </c>
      <c r="L13" s="22" t="s">
        <v>22</v>
      </c>
      <c r="M13" s="27" t="s">
        <v>22</v>
      </c>
      <c r="N13" s="35"/>
      <c r="O13" s="3"/>
      <c r="P13" s="3"/>
    </row>
    <row r="14" spans="1:16" ht="15.75" customHeight="1" thickTop="1">
      <c r="A14" s="29" t="s">
        <v>202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4"/>
      <c r="O14" s="34"/>
      <c r="P14" s="34"/>
    </row>
    <row r="15" spans="1:14" s="37" customFormat="1" ht="15">
      <c r="A15" s="35" t="s">
        <v>204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s="37" customFormat="1" ht="15">
      <c r="A16" s="2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8"/>
    </row>
    <row r="17" s="37" customFormat="1" ht="15"/>
    <row r="18" s="37" customFormat="1" ht="15"/>
    <row r="19" s="37" customFormat="1" ht="15.75" thickBot="1"/>
    <row r="20" spans="1:5" s="37" customFormat="1" ht="16.5" customHeight="1" thickBot="1" thickTop="1">
      <c r="A20" s="245" t="s">
        <v>0</v>
      </c>
      <c r="B20" s="244" t="s">
        <v>200</v>
      </c>
      <c r="C20" s="1"/>
      <c r="D20" s="1" t="s">
        <v>58</v>
      </c>
      <c r="E20" s="1"/>
    </row>
    <row r="21" spans="1:5" s="37" customFormat="1" ht="16.5" thickBot="1" thickTop="1">
      <c r="A21" s="245"/>
      <c r="B21" s="246"/>
      <c r="C21" s="19" t="s">
        <v>17</v>
      </c>
      <c r="D21" s="19" t="s">
        <v>20</v>
      </c>
      <c r="E21" s="19" t="s">
        <v>21</v>
      </c>
    </row>
    <row r="22" spans="1:5" s="37" customFormat="1" ht="15.75" thickTop="1">
      <c r="A22" s="6" t="s">
        <v>1</v>
      </c>
      <c r="B22" s="15" t="s">
        <v>122</v>
      </c>
      <c r="C22" s="22" t="s">
        <v>22</v>
      </c>
      <c r="D22" s="22" t="s">
        <v>22</v>
      </c>
      <c r="E22" s="27" t="s">
        <v>22</v>
      </c>
    </row>
    <row r="23" spans="1:5" s="37" customFormat="1" ht="15">
      <c r="A23" s="4" t="s">
        <v>2</v>
      </c>
      <c r="B23" s="16" t="s">
        <v>124</v>
      </c>
      <c r="C23" s="243" t="s">
        <v>23</v>
      </c>
      <c r="D23" s="243"/>
      <c r="E23" s="243"/>
    </row>
    <row r="24" spans="1:5" s="37" customFormat="1" ht="25.5">
      <c r="A24" s="4" t="s">
        <v>3</v>
      </c>
      <c r="B24" s="16" t="s">
        <v>125</v>
      </c>
      <c r="C24" s="243" t="s">
        <v>23</v>
      </c>
      <c r="D24" s="243"/>
      <c r="E24" s="243"/>
    </row>
    <row r="25" spans="1:5" ht="15">
      <c r="A25" s="4" t="s">
        <v>4</v>
      </c>
      <c r="B25" s="16" t="s">
        <v>126</v>
      </c>
      <c r="C25" s="243" t="s">
        <v>23</v>
      </c>
      <c r="D25" s="243"/>
      <c r="E25" s="243"/>
    </row>
    <row r="26" spans="1:5" ht="15">
      <c r="A26" s="4" t="s">
        <v>5</v>
      </c>
      <c r="B26" s="16" t="s">
        <v>75</v>
      </c>
      <c r="C26" s="242" t="s">
        <v>23</v>
      </c>
      <c r="D26" s="242"/>
      <c r="E26" s="242"/>
    </row>
    <row r="27" spans="1:5" ht="15">
      <c r="A27" s="4" t="s">
        <v>6</v>
      </c>
      <c r="B27" s="16" t="s">
        <v>76</v>
      </c>
      <c r="C27" s="243" t="s">
        <v>23</v>
      </c>
      <c r="D27" s="243"/>
      <c r="E27" s="243"/>
    </row>
    <row r="28" spans="1:5" ht="25.5">
      <c r="A28" s="4" t="s">
        <v>7</v>
      </c>
      <c r="B28" s="16" t="s">
        <v>77</v>
      </c>
      <c r="C28" s="243" t="s">
        <v>23</v>
      </c>
      <c r="D28" s="243"/>
      <c r="E28" s="243"/>
    </row>
    <row r="29" spans="1:5" ht="15">
      <c r="A29" s="4" t="s">
        <v>8</v>
      </c>
      <c r="B29" s="16" t="s">
        <v>127</v>
      </c>
      <c r="C29" s="243" t="s">
        <v>23</v>
      </c>
      <c r="D29" s="243"/>
      <c r="E29" s="243"/>
    </row>
    <row r="30" spans="1:5" ht="25.5">
      <c r="A30" s="4" t="s">
        <v>9</v>
      </c>
      <c r="B30" s="16" t="s">
        <v>128</v>
      </c>
      <c r="C30" s="243" t="s">
        <v>23</v>
      </c>
      <c r="D30" s="243"/>
      <c r="E30" s="243"/>
    </row>
    <row r="31" spans="1:5" ht="15.75" thickBot="1">
      <c r="A31" s="4" t="s">
        <v>10</v>
      </c>
      <c r="B31" s="16" t="s">
        <v>78</v>
      </c>
      <c r="C31" s="243" t="s">
        <v>23</v>
      </c>
      <c r="D31" s="243"/>
      <c r="E31" s="243"/>
    </row>
    <row r="32" spans="1:5" ht="16.5" thickBot="1" thickTop="1">
      <c r="A32" s="45" t="s">
        <v>11</v>
      </c>
      <c r="B32" s="46" t="s">
        <v>129</v>
      </c>
      <c r="C32" s="18" t="s">
        <v>22</v>
      </c>
      <c r="D32" s="18" t="s">
        <v>22</v>
      </c>
      <c r="E32" s="19" t="s">
        <v>22</v>
      </c>
    </row>
    <row r="33" spans="1:4" ht="15.75" thickTop="1">
      <c r="A33" s="14" t="s">
        <v>202</v>
      </c>
      <c r="B33" s="14"/>
      <c r="C33" s="14"/>
      <c r="D33" s="14"/>
    </row>
    <row r="34" spans="1:4" ht="15">
      <c r="A34" s="35" t="s">
        <v>204</v>
      </c>
      <c r="B34" s="35"/>
      <c r="C34" s="35"/>
      <c r="D34" s="35"/>
    </row>
    <row r="36" ht="15.75" thickBot="1"/>
    <row r="37" spans="1:13" ht="30" customHeight="1" thickBot="1" thickTop="1">
      <c r="A37" s="245" t="s">
        <v>0</v>
      </c>
      <c r="B37" s="244" t="s">
        <v>200</v>
      </c>
      <c r="C37" s="244" t="s">
        <v>15</v>
      </c>
      <c r="D37" s="244"/>
      <c r="E37" s="244" t="s">
        <v>16</v>
      </c>
      <c r="F37" s="244"/>
      <c r="G37" s="244" t="s">
        <v>17</v>
      </c>
      <c r="H37" s="244" t="s">
        <v>18</v>
      </c>
      <c r="I37" s="244"/>
      <c r="J37" s="244" t="s">
        <v>19</v>
      </c>
      <c r="K37" s="1"/>
      <c r="L37" s="1" t="s">
        <v>58</v>
      </c>
      <c r="M37" s="1"/>
    </row>
    <row r="38" spans="1:13" ht="27" thickBot="1" thickTop="1">
      <c r="A38" s="245"/>
      <c r="B38" s="246"/>
      <c r="C38" s="19" t="s">
        <v>59</v>
      </c>
      <c r="D38" s="19" t="s">
        <v>60</v>
      </c>
      <c r="E38" s="19" t="s">
        <v>61</v>
      </c>
      <c r="F38" s="19" t="s">
        <v>62</v>
      </c>
      <c r="G38" s="244"/>
      <c r="H38" s="19" t="s">
        <v>63</v>
      </c>
      <c r="I38" s="19" t="s">
        <v>64</v>
      </c>
      <c r="J38" s="244"/>
      <c r="K38" s="19" t="s">
        <v>17</v>
      </c>
      <c r="L38" s="19" t="s">
        <v>20</v>
      </c>
      <c r="M38" s="19" t="s">
        <v>21</v>
      </c>
    </row>
    <row r="39" spans="1:13" ht="15.75" thickTop="1">
      <c r="A39" s="6" t="s">
        <v>1</v>
      </c>
      <c r="B39" s="15" t="s">
        <v>122</v>
      </c>
      <c r="C39" s="20" t="s">
        <v>22</v>
      </c>
      <c r="D39" s="21" t="s">
        <v>22</v>
      </c>
      <c r="E39" s="20" t="s">
        <v>22</v>
      </c>
      <c r="F39" s="40" t="s">
        <v>22</v>
      </c>
      <c r="G39" s="22" t="s">
        <v>22</v>
      </c>
      <c r="H39" s="20" t="s">
        <v>22</v>
      </c>
      <c r="I39" s="21" t="s">
        <v>22</v>
      </c>
      <c r="J39" s="22" t="s">
        <v>22</v>
      </c>
      <c r="K39" s="22" t="s">
        <v>22</v>
      </c>
      <c r="L39" s="22" t="s">
        <v>22</v>
      </c>
      <c r="M39" s="27" t="s">
        <v>22</v>
      </c>
    </row>
    <row r="40" spans="1:13" ht="15">
      <c r="A40" s="4" t="s">
        <v>2</v>
      </c>
      <c r="B40" s="16" t="s">
        <v>124</v>
      </c>
      <c r="C40" s="24" t="s">
        <v>22</v>
      </c>
      <c r="D40" s="23" t="s">
        <v>22</v>
      </c>
      <c r="E40" s="24" t="s">
        <v>22</v>
      </c>
      <c r="F40" s="42" t="s">
        <v>22</v>
      </c>
      <c r="G40" s="25" t="s">
        <v>22</v>
      </c>
      <c r="H40" s="24" t="s">
        <v>22</v>
      </c>
      <c r="I40" s="23" t="s">
        <v>22</v>
      </c>
      <c r="J40" s="25" t="s">
        <v>22</v>
      </c>
      <c r="K40" s="243" t="s">
        <v>23</v>
      </c>
      <c r="L40" s="243"/>
      <c r="M40" s="243"/>
    </row>
    <row r="41" spans="1:13" ht="25.5">
      <c r="A41" s="4" t="s">
        <v>3</v>
      </c>
      <c r="B41" s="16" t="s">
        <v>125</v>
      </c>
      <c r="C41" s="24" t="s">
        <v>22</v>
      </c>
      <c r="D41" s="23" t="s">
        <v>22</v>
      </c>
      <c r="E41" s="24" t="s">
        <v>22</v>
      </c>
      <c r="F41" s="42" t="s">
        <v>22</v>
      </c>
      <c r="G41" s="25" t="s">
        <v>22</v>
      </c>
      <c r="H41" s="24" t="s">
        <v>22</v>
      </c>
      <c r="I41" s="23" t="s">
        <v>22</v>
      </c>
      <c r="J41" s="25" t="s">
        <v>22</v>
      </c>
      <c r="K41" s="243" t="s">
        <v>23</v>
      </c>
      <c r="L41" s="243"/>
      <c r="M41" s="243"/>
    </row>
    <row r="42" spans="1:13" ht="15">
      <c r="A42" s="4" t="s">
        <v>4</v>
      </c>
      <c r="B42" s="16" t="s">
        <v>126</v>
      </c>
      <c r="C42" s="24" t="s">
        <v>22</v>
      </c>
      <c r="D42" s="23" t="s">
        <v>22</v>
      </c>
      <c r="E42" s="24" t="s">
        <v>22</v>
      </c>
      <c r="F42" s="42" t="s">
        <v>22</v>
      </c>
      <c r="G42" s="25" t="s">
        <v>22</v>
      </c>
      <c r="H42" s="24" t="s">
        <v>22</v>
      </c>
      <c r="I42" s="23" t="s">
        <v>22</v>
      </c>
      <c r="J42" s="25" t="s">
        <v>22</v>
      </c>
      <c r="K42" s="243" t="s">
        <v>23</v>
      </c>
      <c r="L42" s="243"/>
      <c r="M42" s="243"/>
    </row>
    <row r="43" spans="1:13" ht="15">
      <c r="A43" s="4" t="s">
        <v>5</v>
      </c>
      <c r="B43" s="16" t="s">
        <v>75</v>
      </c>
      <c r="C43" s="24" t="s">
        <v>22</v>
      </c>
      <c r="D43" s="23" t="s">
        <v>22</v>
      </c>
      <c r="E43" s="24" t="s">
        <v>22</v>
      </c>
      <c r="F43" s="42" t="s">
        <v>22</v>
      </c>
      <c r="G43" s="25" t="s">
        <v>22</v>
      </c>
      <c r="H43" s="24" t="s">
        <v>22</v>
      </c>
      <c r="I43" s="23" t="s">
        <v>22</v>
      </c>
      <c r="J43" s="25" t="s">
        <v>22</v>
      </c>
      <c r="K43" s="242" t="s">
        <v>23</v>
      </c>
      <c r="L43" s="242"/>
      <c r="M43" s="242"/>
    </row>
    <row r="44" spans="1:13" ht="15">
      <c r="A44" s="4" t="s">
        <v>6</v>
      </c>
      <c r="B44" s="16" t="s">
        <v>76</v>
      </c>
      <c r="C44" s="24" t="s">
        <v>22</v>
      </c>
      <c r="D44" s="23" t="s">
        <v>22</v>
      </c>
      <c r="E44" s="24" t="s">
        <v>22</v>
      </c>
      <c r="F44" s="42" t="s">
        <v>22</v>
      </c>
      <c r="G44" s="25" t="s">
        <v>22</v>
      </c>
      <c r="H44" s="24" t="s">
        <v>22</v>
      </c>
      <c r="I44" s="23" t="s">
        <v>22</v>
      </c>
      <c r="J44" s="25" t="s">
        <v>22</v>
      </c>
      <c r="K44" s="243" t="s">
        <v>23</v>
      </c>
      <c r="L44" s="243"/>
      <c r="M44" s="243"/>
    </row>
    <row r="45" spans="1:13" ht="25.5">
      <c r="A45" s="4" t="s">
        <v>7</v>
      </c>
      <c r="B45" s="16" t="s">
        <v>77</v>
      </c>
      <c r="C45" s="24" t="s">
        <v>22</v>
      </c>
      <c r="D45" s="23" t="s">
        <v>22</v>
      </c>
      <c r="E45" s="24" t="s">
        <v>22</v>
      </c>
      <c r="F45" s="42" t="s">
        <v>22</v>
      </c>
      <c r="G45" s="25" t="s">
        <v>22</v>
      </c>
      <c r="H45" s="24" t="s">
        <v>22</v>
      </c>
      <c r="I45" s="23" t="s">
        <v>22</v>
      </c>
      <c r="J45" s="25" t="s">
        <v>22</v>
      </c>
      <c r="K45" s="243" t="s">
        <v>23</v>
      </c>
      <c r="L45" s="243"/>
      <c r="M45" s="243"/>
    </row>
    <row r="46" spans="1:13" ht="15">
      <c r="A46" s="4" t="s">
        <v>8</v>
      </c>
      <c r="B46" s="16" t="s">
        <v>127</v>
      </c>
      <c r="C46" s="24" t="s">
        <v>22</v>
      </c>
      <c r="D46" s="23" t="s">
        <v>22</v>
      </c>
      <c r="E46" s="24" t="s">
        <v>22</v>
      </c>
      <c r="F46" s="42" t="s">
        <v>22</v>
      </c>
      <c r="G46" s="25" t="s">
        <v>22</v>
      </c>
      <c r="H46" s="24" t="s">
        <v>22</v>
      </c>
      <c r="I46" s="23" t="s">
        <v>22</v>
      </c>
      <c r="J46" s="25" t="s">
        <v>22</v>
      </c>
      <c r="K46" s="243" t="s">
        <v>23</v>
      </c>
      <c r="L46" s="243"/>
      <c r="M46" s="243"/>
    </row>
    <row r="47" spans="1:13" ht="38.25">
      <c r="A47" s="4" t="s">
        <v>9</v>
      </c>
      <c r="B47" s="16" t="s">
        <v>128</v>
      </c>
      <c r="C47" s="24" t="s">
        <v>22</v>
      </c>
      <c r="D47" s="23" t="s">
        <v>22</v>
      </c>
      <c r="E47" s="24" t="s">
        <v>22</v>
      </c>
      <c r="F47" s="42" t="s">
        <v>22</v>
      </c>
      <c r="G47" s="25" t="s">
        <v>22</v>
      </c>
      <c r="H47" s="24" t="s">
        <v>22</v>
      </c>
      <c r="I47" s="23" t="s">
        <v>22</v>
      </c>
      <c r="J47" s="25" t="s">
        <v>22</v>
      </c>
      <c r="K47" s="243" t="s">
        <v>23</v>
      </c>
      <c r="L47" s="243"/>
      <c r="M47" s="243"/>
    </row>
    <row r="48" spans="1:13" ht="15.75" thickBot="1">
      <c r="A48" s="4" t="s">
        <v>10</v>
      </c>
      <c r="B48" s="16" t="s">
        <v>78</v>
      </c>
      <c r="C48" s="24" t="s">
        <v>22</v>
      </c>
      <c r="D48" s="23" t="s">
        <v>22</v>
      </c>
      <c r="E48" s="24" t="s">
        <v>22</v>
      </c>
      <c r="F48" s="42" t="s">
        <v>22</v>
      </c>
      <c r="G48" s="25" t="s">
        <v>22</v>
      </c>
      <c r="H48" s="24" t="s">
        <v>22</v>
      </c>
      <c r="I48" s="23" t="s">
        <v>22</v>
      </c>
      <c r="J48" s="25" t="s">
        <v>22</v>
      </c>
      <c r="K48" s="243" t="s">
        <v>23</v>
      </c>
      <c r="L48" s="243"/>
      <c r="M48" s="243"/>
    </row>
    <row r="49" spans="1:13" ht="16.5" thickBot="1" thickTop="1">
      <c r="A49" s="45" t="s">
        <v>11</v>
      </c>
      <c r="B49" s="46" t="s">
        <v>129</v>
      </c>
      <c r="C49" s="44" t="s">
        <v>22</v>
      </c>
      <c r="D49" s="48" t="s">
        <v>22</v>
      </c>
      <c r="E49" s="44" t="s">
        <v>22</v>
      </c>
      <c r="F49" s="49" t="s">
        <v>22</v>
      </c>
      <c r="G49" s="50" t="s">
        <v>22</v>
      </c>
      <c r="H49" s="44" t="s">
        <v>22</v>
      </c>
      <c r="I49" s="48" t="s">
        <v>22</v>
      </c>
      <c r="J49" s="50" t="s">
        <v>22</v>
      </c>
      <c r="K49" s="18" t="s">
        <v>22</v>
      </c>
      <c r="L49" s="18" t="s">
        <v>22</v>
      </c>
      <c r="M49" s="19" t="s">
        <v>22</v>
      </c>
    </row>
    <row r="50" ht="15.75" thickTop="1"/>
  </sheetData>
  <sheetProtection/>
  <mergeCells count="43">
    <mergeCell ref="C24:E24"/>
    <mergeCell ref="K7:M7"/>
    <mergeCell ref="K10:M10"/>
    <mergeCell ref="K11:M11"/>
    <mergeCell ref="K12:M12"/>
    <mergeCell ref="K9:M9"/>
    <mergeCell ref="J1:J2"/>
    <mergeCell ref="K8:M8"/>
    <mergeCell ref="G1:G2"/>
    <mergeCell ref="K6:M6"/>
    <mergeCell ref="K5:M5"/>
    <mergeCell ref="K4:M4"/>
    <mergeCell ref="H1:I1"/>
    <mergeCell ref="C1:D1"/>
    <mergeCell ref="E1:F1"/>
    <mergeCell ref="A20:A21"/>
    <mergeCell ref="B20:B21"/>
    <mergeCell ref="A37:A38"/>
    <mergeCell ref="B37:B38"/>
    <mergeCell ref="A1:A2"/>
    <mergeCell ref="B1:B2"/>
    <mergeCell ref="C28:E28"/>
    <mergeCell ref="C29:E29"/>
    <mergeCell ref="K41:M41"/>
    <mergeCell ref="K42:M42"/>
    <mergeCell ref="C30:E30"/>
    <mergeCell ref="C31:E31"/>
    <mergeCell ref="C37:D37"/>
    <mergeCell ref="C23:E23"/>
    <mergeCell ref="C26:E26"/>
    <mergeCell ref="C27:E27"/>
    <mergeCell ref="E37:F37"/>
    <mergeCell ref="C25:E25"/>
    <mergeCell ref="K43:M43"/>
    <mergeCell ref="K45:M45"/>
    <mergeCell ref="K46:M46"/>
    <mergeCell ref="K47:M47"/>
    <mergeCell ref="K48:M48"/>
    <mergeCell ref="G37:G38"/>
    <mergeCell ref="H37:I37"/>
    <mergeCell ref="J37:J38"/>
    <mergeCell ref="K44:M44"/>
    <mergeCell ref="K40:M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2"/>
  <sheetViews>
    <sheetView tabSelected="1" zoomScale="85" zoomScaleNormal="85" zoomScalePageLayoutView="0" workbookViewId="0" topLeftCell="A73">
      <selection activeCell="C77" sqref="C77"/>
    </sheetView>
  </sheetViews>
  <sheetFormatPr defaultColWidth="9.140625" defaultRowHeight="15"/>
  <cols>
    <col min="1" max="1" width="4.7109375" style="93" bestFit="1" customWidth="1"/>
    <col min="2" max="2" width="92.57421875" style="100" bestFit="1" customWidth="1"/>
    <col min="3" max="3" width="24.7109375" style="114" bestFit="1" customWidth="1"/>
    <col min="4" max="4" width="21.8515625" style="100" customWidth="1"/>
    <col min="5" max="5" width="23.7109375" style="93" customWidth="1"/>
    <col min="6" max="6" width="17.28125" style="93" customWidth="1"/>
    <col min="7" max="7" width="18.140625" style="93" customWidth="1"/>
    <col min="8" max="8" width="19.57421875" style="93" customWidth="1"/>
    <col min="9" max="9" width="20.140625" style="93" customWidth="1"/>
    <col min="10" max="10" width="15.421875" style="91" bestFit="1" customWidth="1"/>
    <col min="11" max="11" width="9.140625" style="85" customWidth="1"/>
    <col min="12" max="12" width="13.57421875" style="85" bestFit="1" customWidth="1"/>
    <col min="13" max="16384" width="9.140625" style="85" customWidth="1"/>
  </cols>
  <sheetData>
    <row r="1" spans="1:9" ht="15">
      <c r="A1" s="150" t="s">
        <v>1</v>
      </c>
      <c r="B1" s="106" t="s">
        <v>122</v>
      </c>
      <c r="C1" s="101"/>
      <c r="D1" s="98"/>
      <c r="E1" s="81"/>
      <c r="F1" s="247" t="s">
        <v>24</v>
      </c>
      <c r="G1" s="247"/>
      <c r="H1" s="247"/>
      <c r="I1" s="247"/>
    </row>
    <row r="2" spans="1:9" ht="25.5">
      <c r="A2" s="78" t="s">
        <v>0</v>
      </c>
      <c r="B2" s="78" t="s">
        <v>25</v>
      </c>
      <c r="C2" s="142" t="s">
        <v>299</v>
      </c>
      <c r="D2" s="143" t="s">
        <v>205</v>
      </c>
      <c r="E2" s="79" t="s">
        <v>26</v>
      </c>
      <c r="F2" s="78" t="s">
        <v>27</v>
      </c>
      <c r="G2" s="78" t="s">
        <v>28</v>
      </c>
      <c r="H2" s="78" t="s">
        <v>29</v>
      </c>
      <c r="I2" s="78" t="s">
        <v>30</v>
      </c>
    </row>
    <row r="3" spans="1:10" s="137" customFormat="1" ht="15">
      <c r="A3" s="133" t="s">
        <v>1</v>
      </c>
      <c r="B3" s="134" t="s">
        <v>135</v>
      </c>
      <c r="C3" s="153">
        <v>3000000</v>
      </c>
      <c r="D3" s="135">
        <v>1200</v>
      </c>
      <c r="E3" s="136" t="s">
        <v>242</v>
      </c>
      <c r="F3" s="133" t="s">
        <v>243</v>
      </c>
      <c r="G3" s="133" t="s">
        <v>244</v>
      </c>
      <c r="H3" s="133"/>
      <c r="I3" s="133" t="s">
        <v>245</v>
      </c>
      <c r="J3" s="99"/>
    </row>
    <row r="4" spans="1:10" s="137" customFormat="1" ht="15">
      <c r="A4" s="133" t="s">
        <v>2</v>
      </c>
      <c r="B4" s="134" t="s">
        <v>93</v>
      </c>
      <c r="C4" s="153">
        <v>780482.91</v>
      </c>
      <c r="D4" s="135">
        <v>116.18</v>
      </c>
      <c r="E4" s="133">
        <v>2012</v>
      </c>
      <c r="F4" s="133" t="s">
        <v>246</v>
      </c>
      <c r="G4" s="133" t="s">
        <v>247</v>
      </c>
      <c r="H4" s="133"/>
      <c r="I4" s="133" t="s">
        <v>248</v>
      </c>
      <c r="J4" s="99"/>
    </row>
    <row r="5" spans="1:10" s="137" customFormat="1" ht="15">
      <c r="A5" s="133" t="s">
        <v>3</v>
      </c>
      <c r="B5" s="134" t="s">
        <v>390</v>
      </c>
      <c r="C5" s="154">
        <v>1285550</v>
      </c>
      <c r="D5" s="135">
        <v>514.22</v>
      </c>
      <c r="E5" s="136" t="s">
        <v>252</v>
      </c>
      <c r="F5" s="133" t="s">
        <v>131</v>
      </c>
      <c r="G5" s="133" t="s">
        <v>80</v>
      </c>
      <c r="H5" s="133" t="s">
        <v>81</v>
      </c>
      <c r="I5" s="133" t="s">
        <v>132</v>
      </c>
      <c r="J5" s="99"/>
    </row>
    <row r="6" spans="1:10" s="137" customFormat="1" ht="15">
      <c r="A6" s="133" t="s">
        <v>4</v>
      </c>
      <c r="B6" s="134" t="s">
        <v>306</v>
      </c>
      <c r="C6" s="153">
        <v>1009025</v>
      </c>
      <c r="D6" s="135">
        <v>403.61</v>
      </c>
      <c r="E6" s="136" t="s">
        <v>252</v>
      </c>
      <c r="F6" s="133" t="s">
        <v>250</v>
      </c>
      <c r="G6" s="133" t="s">
        <v>253</v>
      </c>
      <c r="H6" s="133"/>
      <c r="I6" s="133" t="s">
        <v>248</v>
      </c>
      <c r="J6" s="99"/>
    </row>
    <row r="7" spans="1:10" s="137" customFormat="1" ht="15">
      <c r="A7" s="133" t="s">
        <v>5</v>
      </c>
      <c r="B7" s="134" t="s">
        <v>453</v>
      </c>
      <c r="C7" s="154">
        <v>138320</v>
      </c>
      <c r="D7" s="135">
        <v>69.16</v>
      </c>
      <c r="E7" s="136" t="s">
        <v>376</v>
      </c>
      <c r="F7" s="133" t="s">
        <v>250</v>
      </c>
      <c r="G7" s="133" t="s">
        <v>253</v>
      </c>
      <c r="H7" s="133"/>
      <c r="I7" s="133" t="s">
        <v>254</v>
      </c>
      <c r="J7" s="99"/>
    </row>
    <row r="8" spans="1:10" s="137" customFormat="1" ht="15">
      <c r="A8" s="133" t="s">
        <v>6</v>
      </c>
      <c r="B8" s="134" t="s">
        <v>267</v>
      </c>
      <c r="C8" s="154">
        <v>500000</v>
      </c>
      <c r="D8" s="135">
        <v>320</v>
      </c>
      <c r="E8" s="136" t="s">
        <v>249</v>
      </c>
      <c r="F8" s="133" t="s">
        <v>250</v>
      </c>
      <c r="G8" s="133" t="s">
        <v>253</v>
      </c>
      <c r="H8" s="133"/>
      <c r="I8" s="133" t="s">
        <v>254</v>
      </c>
      <c r="J8" s="99"/>
    </row>
    <row r="9" spans="1:10" s="137" customFormat="1" ht="15">
      <c r="A9" s="133" t="s">
        <v>7</v>
      </c>
      <c r="B9" s="134" t="s">
        <v>90</v>
      </c>
      <c r="C9" s="153">
        <v>55500</v>
      </c>
      <c r="D9" s="135">
        <v>37</v>
      </c>
      <c r="E9" s="136"/>
      <c r="F9" s="133"/>
      <c r="G9" s="133"/>
      <c r="H9" s="133"/>
      <c r="I9" s="133"/>
      <c r="J9" s="99"/>
    </row>
    <row r="10" spans="1:10" s="33" customFormat="1" ht="15">
      <c r="A10" s="133" t="s">
        <v>8</v>
      </c>
      <c r="B10" s="134" t="s">
        <v>454</v>
      </c>
      <c r="C10" s="153">
        <v>367199.73</v>
      </c>
      <c r="D10" s="135">
        <v>136.47</v>
      </c>
      <c r="E10" s="136" t="s">
        <v>252</v>
      </c>
      <c r="F10" s="133" t="s">
        <v>250</v>
      </c>
      <c r="G10" s="133" t="s">
        <v>253</v>
      </c>
      <c r="H10" s="133"/>
      <c r="I10" s="133" t="s">
        <v>157</v>
      </c>
      <c r="J10" s="99"/>
    </row>
    <row r="11" spans="1:10" s="33" customFormat="1" ht="15">
      <c r="A11" s="133" t="s">
        <v>9</v>
      </c>
      <c r="B11" s="134" t="s">
        <v>383</v>
      </c>
      <c r="C11" s="153">
        <v>97580</v>
      </c>
      <c r="D11" s="135">
        <v>48.79</v>
      </c>
      <c r="E11" s="136" t="s">
        <v>252</v>
      </c>
      <c r="F11" s="133" t="s">
        <v>250</v>
      </c>
      <c r="G11" s="133" t="s">
        <v>251</v>
      </c>
      <c r="H11" s="133"/>
      <c r="I11" s="133" t="s">
        <v>132</v>
      </c>
      <c r="J11" s="99"/>
    </row>
    <row r="12" spans="1:10" s="33" customFormat="1" ht="15">
      <c r="A12" s="133" t="s">
        <v>10</v>
      </c>
      <c r="B12" s="103" t="s">
        <v>289</v>
      </c>
      <c r="C12" s="153">
        <v>90630.34</v>
      </c>
      <c r="D12" s="135">
        <v>26.75</v>
      </c>
      <c r="E12" s="136" t="s">
        <v>255</v>
      </c>
      <c r="F12" s="133" t="s">
        <v>256</v>
      </c>
      <c r="G12" s="133" t="s">
        <v>257</v>
      </c>
      <c r="H12" s="133"/>
      <c r="I12" s="133" t="s">
        <v>82</v>
      </c>
      <c r="J12" s="99"/>
    </row>
    <row r="13" spans="1:10" s="33" customFormat="1" ht="15">
      <c r="A13" s="133" t="s">
        <v>11</v>
      </c>
      <c r="B13" s="103" t="s">
        <v>290</v>
      </c>
      <c r="C13" s="153">
        <v>147075.25</v>
      </c>
      <c r="D13" s="135">
        <v>43.41</v>
      </c>
      <c r="E13" s="136" t="s">
        <v>255</v>
      </c>
      <c r="F13" s="133" t="s">
        <v>256</v>
      </c>
      <c r="G13" s="133" t="s">
        <v>257</v>
      </c>
      <c r="H13" s="133"/>
      <c r="I13" s="133" t="s">
        <v>82</v>
      </c>
      <c r="J13" s="99"/>
    </row>
    <row r="14" spans="1:10" s="33" customFormat="1" ht="15">
      <c r="A14" s="133" t="s">
        <v>12</v>
      </c>
      <c r="B14" s="103" t="s">
        <v>291</v>
      </c>
      <c r="C14" s="153">
        <v>147041.37</v>
      </c>
      <c r="D14" s="135">
        <v>43.4</v>
      </c>
      <c r="E14" s="136" t="s">
        <v>255</v>
      </c>
      <c r="F14" s="133" t="s">
        <v>256</v>
      </c>
      <c r="G14" s="133" t="s">
        <v>257</v>
      </c>
      <c r="H14" s="133"/>
      <c r="I14" s="133" t="s">
        <v>82</v>
      </c>
      <c r="J14" s="99"/>
    </row>
    <row r="15" spans="1:10" s="33" customFormat="1" ht="15">
      <c r="A15" s="133" t="s">
        <v>13</v>
      </c>
      <c r="B15" s="103" t="s">
        <v>292</v>
      </c>
      <c r="C15" s="153">
        <v>147041.37</v>
      </c>
      <c r="D15" s="135">
        <v>43.4</v>
      </c>
      <c r="E15" s="136" t="s">
        <v>255</v>
      </c>
      <c r="F15" s="133" t="s">
        <v>256</v>
      </c>
      <c r="G15" s="133" t="s">
        <v>257</v>
      </c>
      <c r="H15" s="133"/>
      <c r="I15" s="133" t="s">
        <v>82</v>
      </c>
      <c r="J15" s="99"/>
    </row>
    <row r="16" spans="1:10" s="33" customFormat="1" ht="15">
      <c r="A16" s="133" t="s">
        <v>39</v>
      </c>
      <c r="B16" s="103" t="s">
        <v>293</v>
      </c>
      <c r="C16" s="153">
        <v>123663.83</v>
      </c>
      <c r="D16" s="135">
        <v>36.5</v>
      </c>
      <c r="E16" s="136" t="s">
        <v>255</v>
      </c>
      <c r="F16" s="133" t="s">
        <v>256</v>
      </c>
      <c r="G16" s="133" t="s">
        <v>257</v>
      </c>
      <c r="H16" s="133"/>
      <c r="I16" s="133" t="s">
        <v>82</v>
      </c>
      <c r="J16" s="99"/>
    </row>
    <row r="17" spans="1:10" s="33" customFormat="1" ht="15">
      <c r="A17" s="133" t="s">
        <v>195</v>
      </c>
      <c r="B17" s="103" t="s">
        <v>294</v>
      </c>
      <c r="C17" s="153">
        <v>147041.37</v>
      </c>
      <c r="D17" s="135">
        <v>43.4</v>
      </c>
      <c r="E17" s="136" t="s">
        <v>255</v>
      </c>
      <c r="F17" s="133" t="s">
        <v>256</v>
      </c>
      <c r="G17" s="133" t="s">
        <v>257</v>
      </c>
      <c r="H17" s="133"/>
      <c r="I17" s="133" t="s">
        <v>82</v>
      </c>
      <c r="J17" s="99"/>
    </row>
    <row r="18" spans="1:10" s="33" customFormat="1" ht="15">
      <c r="A18" s="133" t="s">
        <v>196</v>
      </c>
      <c r="B18" s="134" t="s">
        <v>89</v>
      </c>
      <c r="C18" s="153">
        <v>56820</v>
      </c>
      <c r="D18" s="135">
        <v>28.41</v>
      </c>
      <c r="E18" s="136" t="s">
        <v>252</v>
      </c>
      <c r="F18" s="133" t="s">
        <v>250</v>
      </c>
      <c r="G18" s="133" t="s">
        <v>253</v>
      </c>
      <c r="H18" s="133"/>
      <c r="I18" s="133" t="s">
        <v>248</v>
      </c>
      <c r="J18" s="99"/>
    </row>
    <row r="19" spans="1:10" s="33" customFormat="1" ht="15">
      <c r="A19" s="133" t="s">
        <v>40</v>
      </c>
      <c r="B19" s="104" t="s">
        <v>455</v>
      </c>
      <c r="C19" s="155">
        <v>360000</v>
      </c>
      <c r="D19" s="135"/>
      <c r="E19" s="136" t="s">
        <v>255</v>
      </c>
      <c r="F19" s="133" t="s">
        <v>256</v>
      </c>
      <c r="G19" s="133" t="s">
        <v>257</v>
      </c>
      <c r="H19" s="133"/>
      <c r="I19" s="133" t="s">
        <v>82</v>
      </c>
      <c r="J19" s="99"/>
    </row>
    <row r="20" spans="1:10" s="33" customFormat="1" ht="15">
      <c r="A20" s="133" t="s">
        <v>41</v>
      </c>
      <c r="B20" s="134" t="s">
        <v>198</v>
      </c>
      <c r="C20" s="153">
        <v>154820</v>
      </c>
      <c r="D20" s="135">
        <v>77.41</v>
      </c>
      <c r="E20" s="136" t="s">
        <v>252</v>
      </c>
      <c r="F20" s="133" t="s">
        <v>250</v>
      </c>
      <c r="G20" s="133" t="s">
        <v>251</v>
      </c>
      <c r="H20" s="133"/>
      <c r="I20" s="133" t="s">
        <v>248</v>
      </c>
      <c r="J20" s="99"/>
    </row>
    <row r="21" spans="1:10" s="33" customFormat="1" ht="15">
      <c r="A21" s="133" t="s">
        <v>42</v>
      </c>
      <c r="B21" s="134" t="s">
        <v>456</v>
      </c>
      <c r="C21" s="153">
        <v>156700</v>
      </c>
      <c r="D21" s="135">
        <v>78.35</v>
      </c>
      <c r="E21" s="136" t="s">
        <v>252</v>
      </c>
      <c r="F21" s="133" t="s">
        <v>250</v>
      </c>
      <c r="G21" s="133" t="s">
        <v>251</v>
      </c>
      <c r="H21" s="133"/>
      <c r="I21" s="133" t="s">
        <v>248</v>
      </c>
      <c r="J21" s="99"/>
    </row>
    <row r="22" spans="1:10" s="33" customFormat="1" ht="15">
      <c r="A22" s="133" t="s">
        <v>43</v>
      </c>
      <c r="B22" s="134" t="s">
        <v>457</v>
      </c>
      <c r="C22" s="153">
        <v>327551.56</v>
      </c>
      <c r="D22" s="135">
        <v>157.29</v>
      </c>
      <c r="E22" s="136" t="s">
        <v>252</v>
      </c>
      <c r="F22" s="133" t="s">
        <v>258</v>
      </c>
      <c r="G22" s="133" t="s">
        <v>253</v>
      </c>
      <c r="H22" s="133"/>
      <c r="I22" s="133"/>
      <c r="J22" s="99"/>
    </row>
    <row r="23" spans="1:10" s="137" customFormat="1" ht="15">
      <c r="A23" s="133" t="s">
        <v>44</v>
      </c>
      <c r="B23" s="134" t="s">
        <v>217</v>
      </c>
      <c r="C23" s="154">
        <v>1575882.56</v>
      </c>
      <c r="D23" s="135">
        <v>345.4</v>
      </c>
      <c r="E23" s="133" t="s">
        <v>377</v>
      </c>
      <c r="F23" s="133" t="s">
        <v>131</v>
      </c>
      <c r="G23" s="133" t="s">
        <v>257</v>
      </c>
      <c r="H23" s="133"/>
      <c r="I23" s="133" t="s">
        <v>157</v>
      </c>
      <c r="J23" s="99"/>
    </row>
    <row r="24" spans="1:10" s="137" customFormat="1" ht="15">
      <c r="A24" s="133" t="s">
        <v>45</v>
      </c>
      <c r="B24" s="134" t="s">
        <v>216</v>
      </c>
      <c r="C24" s="154">
        <v>395205.00000000006</v>
      </c>
      <c r="D24" s="135">
        <v>263.47</v>
      </c>
      <c r="E24" s="136" t="s">
        <v>255</v>
      </c>
      <c r="F24" s="133" t="s">
        <v>131</v>
      </c>
      <c r="G24" s="133" t="s">
        <v>247</v>
      </c>
      <c r="H24" s="133"/>
      <c r="I24" s="133" t="s">
        <v>259</v>
      </c>
      <c r="J24" s="99"/>
    </row>
    <row r="25" spans="1:10" s="137" customFormat="1" ht="15">
      <c r="A25" s="133" t="s">
        <v>46</v>
      </c>
      <c r="B25" s="134" t="s">
        <v>219</v>
      </c>
      <c r="C25" s="153">
        <v>833726.86</v>
      </c>
      <c r="D25" s="135">
        <v>302</v>
      </c>
      <c r="E25" s="136" t="s">
        <v>260</v>
      </c>
      <c r="F25" s="133" t="s">
        <v>261</v>
      </c>
      <c r="G25" s="133"/>
      <c r="H25" s="133"/>
      <c r="I25" s="133" t="s">
        <v>157</v>
      </c>
      <c r="J25" s="99"/>
    </row>
    <row r="26" spans="1:10" s="137" customFormat="1" ht="15">
      <c r="A26" s="133" t="s">
        <v>47</v>
      </c>
      <c r="B26" s="134" t="s">
        <v>322</v>
      </c>
      <c r="C26" s="156">
        <f>212419.53+371631.97+424354.73+635290.5</f>
        <v>1643696.73</v>
      </c>
      <c r="D26" s="135"/>
      <c r="E26" s="133">
        <v>2017</v>
      </c>
      <c r="F26" s="133" t="s">
        <v>131</v>
      </c>
      <c r="G26" s="133" t="s">
        <v>380</v>
      </c>
      <c r="H26" s="133"/>
      <c r="I26" s="133" t="s">
        <v>157</v>
      </c>
      <c r="J26" s="99"/>
    </row>
    <row r="27" spans="1:10" s="137" customFormat="1" ht="15">
      <c r="A27" s="133" t="s">
        <v>48</v>
      </c>
      <c r="B27" s="134" t="s">
        <v>218</v>
      </c>
      <c r="C27" s="153">
        <v>939602.39</v>
      </c>
      <c r="D27" s="135">
        <v>333.5</v>
      </c>
      <c r="E27" s="136" t="s">
        <v>252</v>
      </c>
      <c r="F27" s="133" t="s">
        <v>261</v>
      </c>
      <c r="G27" s="133"/>
      <c r="H27" s="133" t="s">
        <v>262</v>
      </c>
      <c r="I27" s="133" t="s">
        <v>263</v>
      </c>
      <c r="J27" s="99"/>
    </row>
    <row r="28" spans="1:10" s="137" customFormat="1" ht="15">
      <c r="A28" s="133" t="s">
        <v>49</v>
      </c>
      <c r="B28" s="134" t="s">
        <v>220</v>
      </c>
      <c r="C28" s="153">
        <v>335399.18</v>
      </c>
      <c r="D28" s="135"/>
      <c r="E28" s="136" t="s">
        <v>252</v>
      </c>
      <c r="F28" s="133" t="s">
        <v>131</v>
      </c>
      <c r="G28" s="133" t="s">
        <v>257</v>
      </c>
      <c r="H28" s="133"/>
      <c r="I28" s="133" t="s">
        <v>82</v>
      </c>
      <c r="J28" s="99"/>
    </row>
    <row r="29" spans="1:10" s="137" customFormat="1" ht="15">
      <c r="A29" s="133" t="s">
        <v>50</v>
      </c>
      <c r="B29" s="134" t="s">
        <v>221</v>
      </c>
      <c r="C29" s="153">
        <v>1430496.11</v>
      </c>
      <c r="D29" s="135">
        <v>696</v>
      </c>
      <c r="E29" s="136" t="s">
        <v>252</v>
      </c>
      <c r="F29" s="133" t="s">
        <v>250</v>
      </c>
      <c r="G29" s="133" t="s">
        <v>253</v>
      </c>
      <c r="H29" s="133"/>
      <c r="I29" s="133" t="s">
        <v>264</v>
      </c>
      <c r="J29" s="99"/>
    </row>
    <row r="30" spans="1:10" s="137" customFormat="1" ht="15">
      <c r="A30" s="133" t="s">
        <v>51</v>
      </c>
      <c r="B30" s="134" t="s">
        <v>458</v>
      </c>
      <c r="C30" s="153">
        <v>547455</v>
      </c>
      <c r="D30" s="135">
        <v>364.97</v>
      </c>
      <c r="E30" s="136" t="s">
        <v>252</v>
      </c>
      <c r="F30" s="133" t="s">
        <v>250</v>
      </c>
      <c r="G30" s="133" t="s">
        <v>253</v>
      </c>
      <c r="H30" s="133"/>
      <c r="I30" s="133"/>
      <c r="J30" s="99"/>
    </row>
    <row r="31" spans="1:10" s="137" customFormat="1" ht="15">
      <c r="A31" s="133" t="s">
        <v>52</v>
      </c>
      <c r="B31" s="134" t="s">
        <v>222</v>
      </c>
      <c r="C31" s="154">
        <v>250000</v>
      </c>
      <c r="D31" s="135">
        <v>163.5</v>
      </c>
      <c r="E31" s="136" t="s">
        <v>252</v>
      </c>
      <c r="F31" s="133" t="s">
        <v>250</v>
      </c>
      <c r="G31" s="133" t="s">
        <v>72</v>
      </c>
      <c r="H31" s="133" t="s">
        <v>265</v>
      </c>
      <c r="I31" s="133" t="s">
        <v>82</v>
      </c>
      <c r="J31" s="99"/>
    </row>
    <row r="32" spans="1:10" s="137" customFormat="1" ht="15">
      <c r="A32" s="133" t="s">
        <v>53</v>
      </c>
      <c r="B32" s="134" t="s">
        <v>224</v>
      </c>
      <c r="C32" s="154">
        <v>200000</v>
      </c>
      <c r="D32" s="135">
        <v>114.74</v>
      </c>
      <c r="E32" s="136" t="s">
        <v>378</v>
      </c>
      <c r="F32" s="133" t="s">
        <v>258</v>
      </c>
      <c r="G32" s="133"/>
      <c r="H32" s="133" t="s">
        <v>266</v>
      </c>
      <c r="I32" s="133" t="s">
        <v>132</v>
      </c>
      <c r="J32" s="99"/>
    </row>
    <row r="33" spans="1:10" s="137" customFormat="1" ht="15">
      <c r="A33" s="133" t="s">
        <v>54</v>
      </c>
      <c r="B33" s="134" t="s">
        <v>223</v>
      </c>
      <c r="C33" s="153">
        <v>361500</v>
      </c>
      <c r="D33" s="135">
        <v>241</v>
      </c>
      <c r="E33" s="133">
        <v>1996</v>
      </c>
      <c r="F33" s="133" t="s">
        <v>273</v>
      </c>
      <c r="G33" s="133"/>
      <c r="H33" s="133" t="s">
        <v>274</v>
      </c>
      <c r="I33" s="133" t="s">
        <v>275</v>
      </c>
      <c r="J33" s="99"/>
    </row>
    <row r="34" spans="1:10" s="137" customFormat="1" ht="15">
      <c r="A34" s="133" t="s">
        <v>55</v>
      </c>
      <c r="B34" s="134" t="s">
        <v>459</v>
      </c>
      <c r="C34" s="153">
        <v>1060207.64</v>
      </c>
      <c r="D34" s="135">
        <v>419.14</v>
      </c>
      <c r="E34" s="136" t="s">
        <v>276</v>
      </c>
      <c r="F34" s="133" t="s">
        <v>277</v>
      </c>
      <c r="G34" s="133"/>
      <c r="H34" s="133" t="s">
        <v>274</v>
      </c>
      <c r="I34" s="133" t="s">
        <v>278</v>
      </c>
      <c r="J34" s="99"/>
    </row>
    <row r="35" spans="1:10" s="137" customFormat="1" ht="15">
      <c r="A35" s="133" t="s">
        <v>56</v>
      </c>
      <c r="B35" s="134" t="s">
        <v>460</v>
      </c>
      <c r="C35" s="153">
        <v>2000</v>
      </c>
      <c r="D35" s="135"/>
      <c r="E35" s="136"/>
      <c r="F35" s="133"/>
      <c r="G35" s="133"/>
      <c r="H35" s="133"/>
      <c r="I35" s="133"/>
      <c r="J35" s="99"/>
    </row>
    <row r="36" spans="1:10" s="137" customFormat="1" ht="15">
      <c r="A36" s="133" t="s">
        <v>57</v>
      </c>
      <c r="B36" s="134" t="s">
        <v>461</v>
      </c>
      <c r="C36" s="153">
        <v>10000</v>
      </c>
      <c r="D36" s="135"/>
      <c r="E36" s="136"/>
      <c r="F36" s="133"/>
      <c r="G36" s="133"/>
      <c r="H36" s="133"/>
      <c r="I36" s="133"/>
      <c r="J36" s="99"/>
    </row>
    <row r="37" spans="1:10" s="137" customFormat="1" ht="15">
      <c r="A37" s="133" t="s">
        <v>101</v>
      </c>
      <c r="B37" s="134" t="s">
        <v>462</v>
      </c>
      <c r="C37" s="157">
        <v>1289866.15</v>
      </c>
      <c r="D37" s="135"/>
      <c r="E37" s="133"/>
      <c r="F37" s="133"/>
      <c r="G37" s="133"/>
      <c r="H37" s="133"/>
      <c r="I37" s="133"/>
      <c r="J37" s="99"/>
    </row>
    <row r="38" spans="1:10" s="137" customFormat="1" ht="15">
      <c r="A38" s="133" t="s">
        <v>102</v>
      </c>
      <c r="B38" s="134" t="s">
        <v>185</v>
      </c>
      <c r="C38" s="158">
        <v>74938.15</v>
      </c>
      <c r="D38" s="138"/>
      <c r="E38" s="133"/>
      <c r="F38" s="133"/>
      <c r="G38" s="133"/>
      <c r="H38" s="133"/>
      <c r="I38" s="133"/>
      <c r="J38" s="99"/>
    </row>
    <row r="39" spans="1:10" s="137" customFormat="1" ht="15">
      <c r="A39" s="133" t="s">
        <v>103</v>
      </c>
      <c r="B39" s="134" t="s">
        <v>463</v>
      </c>
      <c r="C39" s="158">
        <v>72816.77</v>
      </c>
      <c r="D39" s="138"/>
      <c r="E39" s="133"/>
      <c r="F39" s="133"/>
      <c r="G39" s="133"/>
      <c r="H39" s="133"/>
      <c r="I39" s="133"/>
      <c r="J39" s="99"/>
    </row>
    <row r="40" spans="1:10" s="137" customFormat="1" ht="15">
      <c r="A40" s="133" t="s">
        <v>104</v>
      </c>
      <c r="B40" s="134" t="s">
        <v>186</v>
      </c>
      <c r="C40" s="158">
        <v>116374.75</v>
      </c>
      <c r="D40" s="138"/>
      <c r="E40" s="133"/>
      <c r="F40" s="133"/>
      <c r="G40" s="133"/>
      <c r="H40" s="133"/>
      <c r="I40" s="133"/>
      <c r="J40" s="99"/>
    </row>
    <row r="41" spans="1:10" s="137" customFormat="1" ht="15">
      <c r="A41" s="133" t="s">
        <v>105</v>
      </c>
      <c r="B41" s="134" t="s">
        <v>328</v>
      </c>
      <c r="C41" s="158">
        <v>23641.82</v>
      </c>
      <c r="D41" s="138"/>
      <c r="E41" s="133"/>
      <c r="F41" s="133"/>
      <c r="G41" s="133"/>
      <c r="H41" s="133"/>
      <c r="I41" s="133"/>
      <c r="J41" s="99"/>
    </row>
    <row r="42" spans="1:10" s="137" customFormat="1" ht="15">
      <c r="A42" s="133" t="s">
        <v>106</v>
      </c>
      <c r="B42" s="134" t="s">
        <v>187</v>
      </c>
      <c r="C42" s="158">
        <v>51995.05</v>
      </c>
      <c r="D42" s="138"/>
      <c r="E42" s="133"/>
      <c r="F42" s="133"/>
      <c r="G42" s="133"/>
      <c r="H42" s="133"/>
      <c r="I42" s="133"/>
      <c r="J42" s="99"/>
    </row>
    <row r="43" spans="1:10" s="137" customFormat="1" ht="15">
      <c r="A43" s="133" t="s">
        <v>107</v>
      </c>
      <c r="B43" s="134" t="s">
        <v>464</v>
      </c>
      <c r="C43" s="158">
        <v>140220.61</v>
      </c>
      <c r="D43" s="138"/>
      <c r="E43" s="133"/>
      <c r="F43" s="133"/>
      <c r="G43" s="133"/>
      <c r="H43" s="133"/>
      <c r="I43" s="133"/>
      <c r="J43" s="99"/>
    </row>
    <row r="44" spans="1:10" s="137" customFormat="1" ht="15">
      <c r="A44" s="133" t="s">
        <v>108</v>
      </c>
      <c r="B44" s="134" t="s">
        <v>465</v>
      </c>
      <c r="C44" s="158">
        <v>11329</v>
      </c>
      <c r="D44" s="138"/>
      <c r="E44" s="133"/>
      <c r="F44" s="133"/>
      <c r="G44" s="133"/>
      <c r="H44" s="133"/>
      <c r="I44" s="133"/>
      <c r="J44" s="99"/>
    </row>
    <row r="45" spans="1:10" s="137" customFormat="1" ht="15">
      <c r="A45" s="133" t="s">
        <v>109</v>
      </c>
      <c r="B45" s="134" t="s">
        <v>466</v>
      </c>
      <c r="C45" s="158">
        <v>36617.3</v>
      </c>
      <c r="D45" s="138"/>
      <c r="E45" s="133"/>
      <c r="F45" s="133"/>
      <c r="G45" s="133"/>
      <c r="H45" s="133"/>
      <c r="I45" s="133"/>
      <c r="J45" s="99"/>
    </row>
    <row r="46" spans="1:10" s="137" customFormat="1" ht="15">
      <c r="A46" s="133" t="s">
        <v>110</v>
      </c>
      <c r="B46" s="134" t="s">
        <v>467</v>
      </c>
      <c r="C46" s="158">
        <v>9000</v>
      </c>
      <c r="D46" s="138"/>
      <c r="E46" s="133"/>
      <c r="F46" s="133"/>
      <c r="G46" s="133"/>
      <c r="H46" s="133"/>
      <c r="I46" s="133"/>
      <c r="J46" s="99"/>
    </row>
    <row r="47" spans="1:10" s="137" customFormat="1" ht="15">
      <c r="A47" s="133" t="s">
        <v>111</v>
      </c>
      <c r="B47" s="134" t="s">
        <v>239</v>
      </c>
      <c r="C47" s="158">
        <v>219416.7</v>
      </c>
      <c r="D47" s="138"/>
      <c r="E47" s="133"/>
      <c r="F47" s="133"/>
      <c r="G47" s="133"/>
      <c r="H47" s="133"/>
      <c r="I47" s="133"/>
      <c r="J47" s="99"/>
    </row>
    <row r="48" spans="1:10" s="137" customFormat="1" ht="15">
      <c r="A48" s="133" t="s">
        <v>112</v>
      </c>
      <c r="B48" s="134" t="s">
        <v>241</v>
      </c>
      <c r="C48" s="158">
        <v>61812.3</v>
      </c>
      <c r="D48" s="138"/>
      <c r="E48" s="133"/>
      <c r="F48" s="133"/>
      <c r="G48" s="133"/>
      <c r="H48" s="133"/>
      <c r="I48" s="133"/>
      <c r="J48" s="99"/>
    </row>
    <row r="49" spans="1:10" s="137" customFormat="1" ht="15">
      <c r="A49" s="133" t="s">
        <v>113</v>
      </c>
      <c r="B49" s="139" t="s">
        <v>213</v>
      </c>
      <c r="C49" s="112">
        <v>44037.37</v>
      </c>
      <c r="D49" s="135"/>
      <c r="E49" s="133"/>
      <c r="F49" s="133"/>
      <c r="G49" s="133"/>
      <c r="H49" s="133"/>
      <c r="I49" s="133"/>
      <c r="J49" s="99"/>
    </row>
    <row r="50" spans="1:10" s="137" customFormat="1" ht="15">
      <c r="A50" s="133" t="s">
        <v>114</v>
      </c>
      <c r="B50" s="134" t="s">
        <v>194</v>
      </c>
      <c r="C50" s="159">
        <v>410103.85999999987</v>
      </c>
      <c r="D50" s="138"/>
      <c r="E50" s="133"/>
      <c r="F50" s="133"/>
      <c r="G50" s="133"/>
      <c r="H50" s="133"/>
      <c r="I50" s="133"/>
      <c r="J50" s="105"/>
    </row>
    <row r="51" spans="1:10" s="137" customFormat="1" ht="15">
      <c r="A51" s="133" t="s">
        <v>115</v>
      </c>
      <c r="B51" s="134" t="s">
        <v>184</v>
      </c>
      <c r="C51" s="159">
        <v>97465.2</v>
      </c>
      <c r="D51" s="138"/>
      <c r="E51" s="133"/>
      <c r="F51" s="133"/>
      <c r="G51" s="133"/>
      <c r="H51" s="133"/>
      <c r="I51" s="133"/>
      <c r="J51" s="105"/>
    </row>
    <row r="52" spans="1:10" s="137" customFormat="1" ht="15">
      <c r="A52" s="133" t="s">
        <v>116</v>
      </c>
      <c r="B52" s="134" t="s">
        <v>206</v>
      </c>
      <c r="C52" s="159">
        <v>46804.5</v>
      </c>
      <c r="D52" s="138"/>
      <c r="E52" s="133"/>
      <c r="F52" s="133"/>
      <c r="G52" s="133"/>
      <c r="H52" s="133"/>
      <c r="I52" s="133"/>
      <c r="J52" s="105"/>
    </row>
    <row r="53" spans="1:10" s="137" customFormat="1" ht="15">
      <c r="A53" s="133" t="s">
        <v>197</v>
      </c>
      <c r="B53" s="134" t="s">
        <v>94</v>
      </c>
      <c r="C53" s="159">
        <v>81374.65</v>
      </c>
      <c r="D53" s="135"/>
      <c r="E53" s="133"/>
      <c r="F53" s="133"/>
      <c r="G53" s="133"/>
      <c r="H53" s="133"/>
      <c r="I53" s="133"/>
      <c r="J53" s="105"/>
    </row>
    <row r="54" spans="1:10" s="137" customFormat="1" ht="15">
      <c r="A54" s="133" t="s">
        <v>117</v>
      </c>
      <c r="B54" s="134" t="s">
        <v>468</v>
      </c>
      <c r="C54" s="159">
        <v>15060.28</v>
      </c>
      <c r="D54" s="135"/>
      <c r="E54" s="133"/>
      <c r="F54" s="133"/>
      <c r="G54" s="133"/>
      <c r="H54" s="133"/>
      <c r="I54" s="133"/>
      <c r="J54" s="105"/>
    </row>
    <row r="55" spans="1:10" s="137" customFormat="1" ht="15">
      <c r="A55" s="133" t="s">
        <v>118</v>
      </c>
      <c r="B55" s="134" t="s">
        <v>97</v>
      </c>
      <c r="C55" s="112">
        <v>54740.56</v>
      </c>
      <c r="D55" s="135"/>
      <c r="E55" s="133"/>
      <c r="F55" s="133"/>
      <c r="G55" s="133"/>
      <c r="H55" s="133"/>
      <c r="I55" s="133"/>
      <c r="J55" s="105"/>
    </row>
    <row r="56" spans="1:10" s="137" customFormat="1" ht="15">
      <c r="A56" s="133" t="s">
        <v>119</v>
      </c>
      <c r="B56" s="134" t="s">
        <v>323</v>
      </c>
      <c r="C56" s="112">
        <v>81440.57</v>
      </c>
      <c r="D56" s="135"/>
      <c r="E56" s="133"/>
      <c r="F56" s="133"/>
      <c r="G56" s="133"/>
      <c r="H56" s="133"/>
      <c r="I56" s="133"/>
      <c r="J56" s="105"/>
    </row>
    <row r="57" spans="1:10" s="137" customFormat="1" ht="15">
      <c r="A57" s="133" t="s">
        <v>120</v>
      </c>
      <c r="B57" s="134" t="s">
        <v>95</v>
      </c>
      <c r="C57" s="112">
        <v>180709.17</v>
      </c>
      <c r="D57" s="135"/>
      <c r="E57" s="133"/>
      <c r="F57" s="133"/>
      <c r="G57" s="133"/>
      <c r="H57" s="133"/>
      <c r="I57" s="133"/>
      <c r="J57" s="105"/>
    </row>
    <row r="58" spans="1:10" s="137" customFormat="1" ht="15">
      <c r="A58" s="133" t="s">
        <v>121</v>
      </c>
      <c r="B58" s="134" t="s">
        <v>98</v>
      </c>
      <c r="C58" s="112">
        <v>45185.84000000002</v>
      </c>
      <c r="D58" s="135"/>
      <c r="E58" s="133"/>
      <c r="F58" s="133"/>
      <c r="G58" s="133"/>
      <c r="H58" s="133"/>
      <c r="I58" s="133"/>
      <c r="J58" s="105"/>
    </row>
    <row r="59" spans="1:10" s="137" customFormat="1" ht="15">
      <c r="A59" s="133" t="s">
        <v>238</v>
      </c>
      <c r="B59" s="134" t="s">
        <v>100</v>
      </c>
      <c r="C59" s="112">
        <v>67108.76</v>
      </c>
      <c r="D59" s="135"/>
      <c r="E59" s="133"/>
      <c r="F59" s="133"/>
      <c r="G59" s="133"/>
      <c r="H59" s="133"/>
      <c r="I59" s="133"/>
      <c r="J59" s="105"/>
    </row>
    <row r="60" spans="1:10" s="137" customFormat="1" ht="15">
      <c r="A60" s="133" t="s">
        <v>240</v>
      </c>
      <c r="B60" s="134" t="s">
        <v>469</v>
      </c>
      <c r="C60" s="112">
        <v>125586.63</v>
      </c>
      <c r="D60" s="135"/>
      <c r="E60" s="133"/>
      <c r="F60" s="133"/>
      <c r="G60" s="133"/>
      <c r="H60" s="133"/>
      <c r="I60" s="133"/>
      <c r="J60" s="105"/>
    </row>
    <row r="61" spans="1:10" s="137" customFormat="1" ht="15">
      <c r="A61" s="133" t="s">
        <v>280</v>
      </c>
      <c r="B61" s="134" t="s">
        <v>96</v>
      </c>
      <c r="C61" s="160">
        <v>43898.07</v>
      </c>
      <c r="D61" s="135"/>
      <c r="E61" s="133"/>
      <c r="F61" s="133"/>
      <c r="G61" s="133"/>
      <c r="H61" s="133"/>
      <c r="I61" s="133"/>
      <c r="J61" s="105"/>
    </row>
    <row r="62" spans="1:10" s="137" customFormat="1" ht="15">
      <c r="A62" s="133" t="s">
        <v>326</v>
      </c>
      <c r="B62" s="134" t="s">
        <v>470</v>
      </c>
      <c r="C62" s="160">
        <v>7653.66</v>
      </c>
      <c r="D62" s="135"/>
      <c r="E62" s="133"/>
      <c r="F62" s="133"/>
      <c r="G62" s="133"/>
      <c r="H62" s="133"/>
      <c r="I62" s="133"/>
      <c r="J62" s="105"/>
    </row>
    <row r="63" spans="1:10" s="137" customFormat="1" ht="15">
      <c r="A63" s="133" t="s">
        <v>327</v>
      </c>
      <c r="B63" s="134" t="s">
        <v>471</v>
      </c>
      <c r="C63" s="160">
        <v>36190.8</v>
      </c>
      <c r="D63" s="135"/>
      <c r="E63" s="133"/>
      <c r="F63" s="133"/>
      <c r="G63" s="133"/>
      <c r="H63" s="133"/>
      <c r="I63" s="133"/>
      <c r="J63" s="105"/>
    </row>
    <row r="64" spans="1:10" s="137" customFormat="1" ht="15">
      <c r="A64" s="133" t="s">
        <v>329</v>
      </c>
      <c r="B64" s="134" t="s">
        <v>324</v>
      </c>
      <c r="C64" s="112">
        <v>47649.590000000004</v>
      </c>
      <c r="D64" s="135"/>
      <c r="E64" s="133"/>
      <c r="F64" s="133"/>
      <c r="G64" s="133"/>
      <c r="H64" s="133"/>
      <c r="I64" s="133"/>
      <c r="J64" s="105"/>
    </row>
    <row r="65" spans="1:10" s="137" customFormat="1" ht="15">
      <c r="A65" s="133" t="s">
        <v>331</v>
      </c>
      <c r="B65" s="134" t="s">
        <v>91</v>
      </c>
      <c r="C65" s="159">
        <f>256697.96+3244.5</f>
        <v>259942.46</v>
      </c>
      <c r="D65" s="135"/>
      <c r="E65" s="133"/>
      <c r="F65" s="133"/>
      <c r="G65" s="133"/>
      <c r="H65" s="133"/>
      <c r="I65" s="133"/>
      <c r="J65" s="105"/>
    </row>
    <row r="66" spans="1:10" s="137" customFormat="1" ht="15">
      <c r="A66" s="133" t="s">
        <v>332</v>
      </c>
      <c r="B66" s="134" t="s">
        <v>325</v>
      </c>
      <c r="C66" s="112">
        <f>90451.1+10378.4+8671.5</f>
        <v>109501</v>
      </c>
      <c r="D66" s="135"/>
      <c r="E66" s="133"/>
      <c r="F66" s="133"/>
      <c r="G66" s="133"/>
      <c r="H66" s="133"/>
      <c r="I66" s="133"/>
      <c r="J66" s="105"/>
    </row>
    <row r="67" spans="1:10" s="137" customFormat="1" ht="15">
      <c r="A67" s="133" t="s">
        <v>333</v>
      </c>
      <c r="B67" s="134" t="s">
        <v>99</v>
      </c>
      <c r="C67" s="159">
        <f>219795.54+2644.5+1800</f>
        <v>224240.04</v>
      </c>
      <c r="D67" s="135"/>
      <c r="E67" s="133"/>
      <c r="F67" s="133"/>
      <c r="G67" s="133"/>
      <c r="H67" s="133"/>
      <c r="I67" s="133"/>
      <c r="J67" s="99"/>
    </row>
    <row r="68" spans="1:10" s="137" customFormat="1" ht="15">
      <c r="A68" s="133" t="s">
        <v>335</v>
      </c>
      <c r="B68" s="134" t="s">
        <v>237</v>
      </c>
      <c r="C68" s="159">
        <v>35561.03</v>
      </c>
      <c r="D68" s="135"/>
      <c r="E68" s="133"/>
      <c r="F68" s="133"/>
      <c r="G68" s="133"/>
      <c r="H68" s="133"/>
      <c r="I68" s="133"/>
      <c r="J68" s="99"/>
    </row>
    <row r="69" spans="1:10" s="137" customFormat="1" ht="15">
      <c r="A69" s="133" t="s">
        <v>337</v>
      </c>
      <c r="B69" s="134" t="s">
        <v>369</v>
      </c>
      <c r="C69" s="158">
        <v>6819770.89</v>
      </c>
      <c r="D69" s="135"/>
      <c r="E69" s="133"/>
      <c r="F69" s="133"/>
      <c r="G69" s="133"/>
      <c r="H69" s="133"/>
      <c r="I69" s="133"/>
      <c r="J69" s="99"/>
    </row>
    <row r="70" spans="1:10" s="137" customFormat="1" ht="15">
      <c r="A70" s="133" t="s">
        <v>338</v>
      </c>
      <c r="B70" s="134" t="s">
        <v>472</v>
      </c>
      <c r="C70" s="158">
        <v>6893260.49</v>
      </c>
      <c r="D70" s="135"/>
      <c r="E70" s="133"/>
      <c r="F70" s="133"/>
      <c r="G70" s="133"/>
      <c r="H70" s="133"/>
      <c r="I70" s="133"/>
      <c r="J70" s="99"/>
    </row>
    <row r="71" spans="1:10" s="137" customFormat="1" ht="15">
      <c r="A71" s="133" t="s">
        <v>339</v>
      </c>
      <c r="B71" s="134" t="s">
        <v>473</v>
      </c>
      <c r="C71" s="159">
        <v>278970.99</v>
      </c>
      <c r="D71" s="135"/>
      <c r="E71" s="133"/>
      <c r="F71" s="133"/>
      <c r="G71" s="133"/>
      <c r="H71" s="133"/>
      <c r="I71" s="133"/>
      <c r="J71" s="99"/>
    </row>
    <row r="72" spans="1:10" s="162" customFormat="1" ht="15" customHeight="1">
      <c r="A72" s="248" t="s">
        <v>330</v>
      </c>
      <c r="B72" s="249"/>
      <c r="C72" s="249"/>
      <c r="D72" s="249"/>
      <c r="E72" s="249"/>
      <c r="F72" s="249"/>
      <c r="G72" s="249"/>
      <c r="H72" s="249"/>
      <c r="I72" s="250"/>
      <c r="J72" s="161"/>
    </row>
    <row r="73" spans="1:10" s="140" customFormat="1" ht="15">
      <c r="A73" s="141" t="s">
        <v>340</v>
      </c>
      <c r="B73" s="134" t="s">
        <v>211</v>
      </c>
      <c r="C73" s="163">
        <v>300555.76</v>
      </c>
      <c r="D73" s="135"/>
      <c r="E73" s="133"/>
      <c r="F73" s="133"/>
      <c r="G73" s="133"/>
      <c r="H73" s="133"/>
      <c r="I73" s="133"/>
      <c r="J73" s="91"/>
    </row>
    <row r="74" spans="1:10" s="140" customFormat="1" ht="15">
      <c r="A74" s="141" t="s">
        <v>474</v>
      </c>
      <c r="B74" s="134" t="s">
        <v>475</v>
      </c>
      <c r="C74" s="163">
        <v>292729.2</v>
      </c>
      <c r="D74" s="135">
        <v>120</v>
      </c>
      <c r="E74" s="133"/>
      <c r="F74" s="133"/>
      <c r="G74" s="133"/>
      <c r="H74" s="133"/>
      <c r="I74" s="133"/>
      <c r="J74" s="91"/>
    </row>
    <row r="75" spans="1:10" s="140" customFormat="1" ht="15">
      <c r="A75" s="141" t="s">
        <v>476</v>
      </c>
      <c r="B75" s="134" t="s">
        <v>334</v>
      </c>
      <c r="C75" s="163">
        <v>210190</v>
      </c>
      <c r="D75" s="135">
        <v>99.6</v>
      </c>
      <c r="E75" s="133"/>
      <c r="F75" s="133"/>
      <c r="G75" s="133"/>
      <c r="H75" s="133"/>
      <c r="I75" s="133"/>
      <c r="J75" s="91"/>
    </row>
    <row r="76" spans="1:10" s="140" customFormat="1" ht="15">
      <c r="A76" s="141" t="s">
        <v>477</v>
      </c>
      <c r="B76" s="134" t="s">
        <v>336</v>
      </c>
      <c r="C76" s="163">
        <v>235235</v>
      </c>
      <c r="D76" s="135"/>
      <c r="E76" s="133"/>
      <c r="F76" s="133"/>
      <c r="G76" s="133"/>
      <c r="H76" s="133"/>
      <c r="I76" s="133"/>
      <c r="J76" s="91"/>
    </row>
    <row r="77" spans="1:10" s="140" customFormat="1" ht="15">
      <c r="A77" s="141" t="s">
        <v>478</v>
      </c>
      <c r="B77" s="134" t="s">
        <v>309</v>
      </c>
      <c r="C77" s="163">
        <v>6151128.91</v>
      </c>
      <c r="D77" s="164"/>
      <c r="E77" s="133"/>
      <c r="F77" s="133"/>
      <c r="G77" s="133"/>
      <c r="H77" s="133"/>
      <c r="I77" s="133"/>
      <c r="J77" s="91"/>
    </row>
    <row r="78" spans="1:10" s="140" customFormat="1" ht="15">
      <c r="A78" s="141" t="s">
        <v>479</v>
      </c>
      <c r="B78" s="134" t="s">
        <v>208</v>
      </c>
      <c r="C78" s="163">
        <v>16000</v>
      </c>
      <c r="D78" s="135"/>
      <c r="E78" s="133"/>
      <c r="F78" s="133"/>
      <c r="G78" s="133"/>
      <c r="H78" s="133"/>
      <c r="I78" s="133"/>
      <c r="J78" s="91"/>
    </row>
    <row r="79" spans="1:10" s="140" customFormat="1" ht="15">
      <c r="A79" s="141" t="s">
        <v>480</v>
      </c>
      <c r="B79" s="134" t="s">
        <v>209</v>
      </c>
      <c r="C79" s="163">
        <v>24524.5</v>
      </c>
      <c r="D79" s="135"/>
      <c r="E79" s="133"/>
      <c r="F79" s="133"/>
      <c r="G79" s="133"/>
      <c r="H79" s="133"/>
      <c r="I79" s="133"/>
      <c r="J79" s="91"/>
    </row>
    <row r="80" spans="1:10" s="140" customFormat="1" ht="15">
      <c r="A80" s="141" t="s">
        <v>481</v>
      </c>
      <c r="B80" s="134" t="s">
        <v>210</v>
      </c>
      <c r="C80" s="163">
        <v>195884</v>
      </c>
      <c r="D80" s="135"/>
      <c r="E80" s="133"/>
      <c r="F80" s="133"/>
      <c r="G80" s="133"/>
      <c r="H80" s="133"/>
      <c r="I80" s="133"/>
      <c r="J80" s="91"/>
    </row>
    <row r="81" spans="1:10" s="140" customFormat="1" ht="15">
      <c r="A81" s="141" t="s">
        <v>482</v>
      </c>
      <c r="B81" s="134" t="s">
        <v>483</v>
      </c>
      <c r="C81" s="163">
        <v>110775.1</v>
      </c>
      <c r="D81" s="135"/>
      <c r="E81" s="133"/>
      <c r="F81" s="133"/>
      <c r="G81" s="133"/>
      <c r="H81" s="133"/>
      <c r="I81" s="133"/>
      <c r="J81" s="91"/>
    </row>
    <row r="82" spans="1:10" s="140" customFormat="1" ht="15">
      <c r="A82" s="141" t="s">
        <v>484</v>
      </c>
      <c r="B82" s="134" t="s">
        <v>485</v>
      </c>
      <c r="C82" s="165">
        <v>534013.45</v>
      </c>
      <c r="D82" s="139"/>
      <c r="E82" s="133"/>
      <c r="F82" s="133"/>
      <c r="G82" s="133"/>
      <c r="H82" s="133"/>
      <c r="I82" s="133"/>
      <c r="J82" s="91"/>
    </row>
    <row r="83" spans="1:10" s="140" customFormat="1" ht="15">
      <c r="A83" s="141" t="s">
        <v>486</v>
      </c>
      <c r="B83" s="134" t="s">
        <v>487</v>
      </c>
      <c r="C83" s="165">
        <v>21346</v>
      </c>
      <c r="D83" s="139"/>
      <c r="E83" s="133"/>
      <c r="F83" s="133"/>
      <c r="G83" s="133"/>
      <c r="H83" s="133"/>
      <c r="I83" s="133"/>
      <c r="J83" s="91"/>
    </row>
    <row r="84" spans="1:9" ht="15">
      <c r="A84" s="77"/>
      <c r="B84" s="14"/>
      <c r="C84" s="110"/>
      <c r="D84" s="110"/>
      <c r="E84" s="90"/>
      <c r="F84" s="77"/>
      <c r="G84" s="77"/>
      <c r="H84" s="77"/>
      <c r="I84" s="77"/>
    </row>
    <row r="85" spans="1:9" ht="15">
      <c r="A85" s="84"/>
      <c r="B85" s="14"/>
      <c r="C85" s="102"/>
      <c r="D85" s="102"/>
      <c r="E85" s="95"/>
      <c r="F85" s="84"/>
      <c r="G85" s="84"/>
      <c r="H85" s="84"/>
      <c r="I85" s="84"/>
    </row>
    <row r="86" spans="1:9" ht="15">
      <c r="A86" s="150" t="s">
        <v>2</v>
      </c>
      <c r="B86" s="106" t="str">
        <f>Mapka!B4</f>
        <v>Gminna Biblioteka Publiczna w Czernicy</v>
      </c>
      <c r="C86" s="101"/>
      <c r="D86" s="98"/>
      <c r="E86" s="81"/>
      <c r="F86" s="247" t="s">
        <v>24</v>
      </c>
      <c r="G86" s="247"/>
      <c r="H86" s="247"/>
      <c r="I86" s="247"/>
    </row>
    <row r="87" spans="1:9" ht="25.5">
      <c r="A87" s="78" t="s">
        <v>0</v>
      </c>
      <c r="B87" s="78" t="s">
        <v>25</v>
      </c>
      <c r="C87" s="142" t="s">
        <v>300</v>
      </c>
      <c r="D87" s="143" t="s">
        <v>205</v>
      </c>
      <c r="E87" s="79" t="s">
        <v>26</v>
      </c>
      <c r="F87" s="78" t="s">
        <v>27</v>
      </c>
      <c r="G87" s="78" t="s">
        <v>28</v>
      </c>
      <c r="H87" s="78" t="s">
        <v>29</v>
      </c>
      <c r="I87" s="78" t="s">
        <v>30</v>
      </c>
    </row>
    <row r="88" spans="1:10" s="140" customFormat="1" ht="15">
      <c r="A88" s="141" t="s">
        <v>1</v>
      </c>
      <c r="B88" s="134" t="s">
        <v>183</v>
      </c>
      <c r="C88" s="167">
        <v>250000</v>
      </c>
      <c r="D88" s="135">
        <v>90</v>
      </c>
      <c r="E88" s="141">
        <v>1910</v>
      </c>
      <c r="F88" s="141" t="s">
        <v>131</v>
      </c>
      <c r="G88" s="141" t="s">
        <v>72</v>
      </c>
      <c r="H88" s="141" t="s">
        <v>72</v>
      </c>
      <c r="I88" s="141" t="s">
        <v>132</v>
      </c>
      <c r="J88" s="91"/>
    </row>
    <row r="89" spans="1:10" s="140" customFormat="1" ht="15">
      <c r="A89" s="141" t="s">
        <v>2</v>
      </c>
      <c r="B89" s="134" t="s">
        <v>133</v>
      </c>
      <c r="C89" s="101" t="s">
        <v>182</v>
      </c>
      <c r="D89" s="135"/>
      <c r="E89" s="141">
        <v>1998</v>
      </c>
      <c r="F89" s="141" t="s">
        <v>131</v>
      </c>
      <c r="G89" s="141" t="s">
        <v>80</v>
      </c>
      <c r="H89" s="141" t="s">
        <v>141</v>
      </c>
      <c r="I89" s="141" t="s">
        <v>132</v>
      </c>
      <c r="J89" s="91"/>
    </row>
    <row r="90" spans="1:10" s="140" customFormat="1" ht="15">
      <c r="A90" s="141" t="s">
        <v>3</v>
      </c>
      <c r="B90" s="134" t="s">
        <v>214</v>
      </c>
      <c r="C90" s="167">
        <v>250000</v>
      </c>
      <c r="D90" s="135">
        <v>100</v>
      </c>
      <c r="E90" s="141">
        <v>1970</v>
      </c>
      <c r="F90" s="141" t="s">
        <v>131</v>
      </c>
      <c r="G90" s="141" t="s">
        <v>72</v>
      </c>
      <c r="H90" s="141" t="s">
        <v>72</v>
      </c>
      <c r="I90" s="141" t="s">
        <v>132</v>
      </c>
      <c r="J90" s="91"/>
    </row>
    <row r="91" spans="1:12" s="140" customFormat="1" ht="15">
      <c r="A91" s="141" t="s">
        <v>4</v>
      </c>
      <c r="B91" s="134" t="s">
        <v>134</v>
      </c>
      <c r="C91" s="101" t="s">
        <v>182</v>
      </c>
      <c r="D91" s="135"/>
      <c r="E91" s="141">
        <v>2001</v>
      </c>
      <c r="F91" s="141" t="s">
        <v>156</v>
      </c>
      <c r="G91" s="141" t="s">
        <v>81</v>
      </c>
      <c r="H91" s="141" t="s">
        <v>72</v>
      </c>
      <c r="I91" s="141" t="s">
        <v>82</v>
      </c>
      <c r="J91" s="91"/>
      <c r="L91" s="144"/>
    </row>
    <row r="92" spans="1:12" s="140" customFormat="1" ht="15">
      <c r="A92" s="141" t="s">
        <v>5</v>
      </c>
      <c r="B92" s="134" t="s">
        <v>215</v>
      </c>
      <c r="C92" s="167">
        <v>250000</v>
      </c>
      <c r="D92" s="135">
        <v>65.35</v>
      </c>
      <c r="E92" s="145" t="s">
        <v>252</v>
      </c>
      <c r="F92" s="141" t="s">
        <v>131</v>
      </c>
      <c r="G92" s="141" t="s">
        <v>72</v>
      </c>
      <c r="H92" s="141" t="s">
        <v>72</v>
      </c>
      <c r="I92" s="141" t="s">
        <v>157</v>
      </c>
      <c r="J92" s="91"/>
      <c r="L92" s="144"/>
    </row>
    <row r="93" spans="1:10" s="140" customFormat="1" ht="15">
      <c r="A93" s="141" t="s">
        <v>6</v>
      </c>
      <c r="B93" s="134" t="s">
        <v>488</v>
      </c>
      <c r="C93" s="149" t="s">
        <v>489</v>
      </c>
      <c r="D93" s="135"/>
      <c r="E93" s="136" t="s">
        <v>252</v>
      </c>
      <c r="F93" s="133" t="s">
        <v>131</v>
      </c>
      <c r="G93" s="133" t="s">
        <v>80</v>
      </c>
      <c r="H93" s="133" t="s">
        <v>81</v>
      </c>
      <c r="I93" s="133" t="s">
        <v>132</v>
      </c>
      <c r="J93" s="91"/>
    </row>
    <row r="94" spans="1:10" s="140" customFormat="1" ht="15">
      <c r="A94" s="141" t="s">
        <v>7</v>
      </c>
      <c r="B94" s="134" t="s">
        <v>31</v>
      </c>
      <c r="C94" s="166">
        <f>80000+7500</f>
        <v>87500</v>
      </c>
      <c r="D94" s="135"/>
      <c r="E94" s="141"/>
      <c r="F94" s="141"/>
      <c r="G94" s="141"/>
      <c r="H94" s="141"/>
      <c r="I94" s="141"/>
      <c r="J94" s="91"/>
    </row>
    <row r="95" spans="1:10" s="140" customFormat="1" ht="15">
      <c r="A95" s="146"/>
      <c r="B95" s="147"/>
      <c r="C95" s="148"/>
      <c r="D95" s="148"/>
      <c r="E95" s="146"/>
      <c r="F95" s="146"/>
      <c r="G95" s="146"/>
      <c r="H95" s="146"/>
      <c r="I95" s="146"/>
      <c r="J95" s="91"/>
    </row>
    <row r="96" spans="1:10" s="93" customFormat="1" ht="15">
      <c r="A96" s="17"/>
      <c r="B96" s="14"/>
      <c r="C96" s="14"/>
      <c r="D96" s="14"/>
      <c r="E96" s="17"/>
      <c r="F96" s="17"/>
      <c r="G96" s="17"/>
      <c r="H96" s="17"/>
      <c r="I96" s="17"/>
      <c r="J96" s="92"/>
    </row>
    <row r="97" spans="1:10" s="93" customFormat="1" ht="15">
      <c r="A97" s="150" t="s">
        <v>3</v>
      </c>
      <c r="B97" s="106" t="str">
        <f>Mapka!B5</f>
        <v>Gminny Ośrodek Pomocy Społecznej w Czernicy</v>
      </c>
      <c r="C97" s="101"/>
      <c r="D97" s="98"/>
      <c r="E97" s="81"/>
      <c r="F97" s="247" t="s">
        <v>24</v>
      </c>
      <c r="G97" s="247"/>
      <c r="H97" s="247"/>
      <c r="I97" s="247"/>
      <c r="J97" s="92"/>
    </row>
    <row r="98" spans="1:10" s="93" customFormat="1" ht="15">
      <c r="A98" s="78" t="s">
        <v>0</v>
      </c>
      <c r="B98" s="107" t="s">
        <v>490</v>
      </c>
      <c r="C98" s="108" t="s">
        <v>300</v>
      </c>
      <c r="D98" s="109" t="s">
        <v>205</v>
      </c>
      <c r="E98" s="79" t="s">
        <v>26</v>
      </c>
      <c r="F98" s="78" t="s">
        <v>27</v>
      </c>
      <c r="G98" s="78" t="s">
        <v>28</v>
      </c>
      <c r="H98" s="78" t="s">
        <v>29</v>
      </c>
      <c r="I98" s="78" t="s">
        <v>30</v>
      </c>
      <c r="J98" s="92"/>
    </row>
    <row r="99" spans="1:10" s="93" customFormat="1" ht="15">
      <c r="A99" s="82" t="s">
        <v>1</v>
      </c>
      <c r="B99" s="97" t="s">
        <v>136</v>
      </c>
      <c r="C99" s="111" t="s">
        <v>92</v>
      </c>
      <c r="D99" s="98"/>
      <c r="E99" s="81" t="s">
        <v>379</v>
      </c>
      <c r="F99" s="82" t="s">
        <v>250</v>
      </c>
      <c r="G99" s="82" t="s">
        <v>253</v>
      </c>
      <c r="H99" s="82"/>
      <c r="I99" s="82" t="s">
        <v>248</v>
      </c>
      <c r="J99" s="92"/>
    </row>
    <row r="100" spans="1:10" s="93" customFormat="1" ht="15">
      <c r="A100" s="82" t="s">
        <v>2</v>
      </c>
      <c r="B100" s="97" t="s">
        <v>341</v>
      </c>
      <c r="C100" s="112">
        <v>12588</v>
      </c>
      <c r="D100" s="98"/>
      <c r="E100" s="81"/>
      <c r="F100" s="82"/>
      <c r="G100" s="82"/>
      <c r="H100" s="82"/>
      <c r="I100" s="82"/>
      <c r="J100" s="92"/>
    </row>
    <row r="101" spans="1:10" s="93" customFormat="1" ht="15">
      <c r="A101" s="82" t="s">
        <v>3</v>
      </c>
      <c r="B101" s="97" t="s">
        <v>31</v>
      </c>
      <c r="C101" s="112">
        <f>207000+6626.19</f>
        <v>213626.19</v>
      </c>
      <c r="D101" s="98"/>
      <c r="E101" s="81"/>
      <c r="F101" s="82"/>
      <c r="G101" s="82"/>
      <c r="H101" s="82"/>
      <c r="I101" s="82"/>
      <c r="J101" s="92"/>
    </row>
    <row r="102" spans="1:10" s="93" customFormat="1" ht="15">
      <c r="A102" s="77"/>
      <c r="B102" s="14"/>
      <c r="C102" s="110"/>
      <c r="D102" s="110"/>
      <c r="E102" s="90"/>
      <c r="F102" s="77"/>
      <c r="G102" s="77"/>
      <c r="H102" s="77"/>
      <c r="I102" s="77"/>
      <c r="J102" s="92"/>
    </row>
    <row r="103" spans="1:10" s="93" customFormat="1" ht="15">
      <c r="A103" s="17"/>
      <c r="B103" s="14"/>
      <c r="C103" s="14"/>
      <c r="D103" s="14"/>
      <c r="E103" s="17"/>
      <c r="F103" s="17"/>
      <c r="G103" s="17"/>
      <c r="H103" s="17"/>
      <c r="I103" s="17"/>
      <c r="J103" s="92"/>
    </row>
    <row r="104" spans="1:10" s="93" customFormat="1" ht="15">
      <c r="A104" s="150" t="s">
        <v>4</v>
      </c>
      <c r="B104" s="106" t="s">
        <v>386</v>
      </c>
      <c r="C104" s="101"/>
      <c r="D104" s="98"/>
      <c r="E104" s="81"/>
      <c r="F104" s="247" t="s">
        <v>24</v>
      </c>
      <c r="G104" s="247"/>
      <c r="H104" s="247"/>
      <c r="I104" s="247"/>
      <c r="J104" s="92"/>
    </row>
    <row r="105" spans="1:10" s="93" customFormat="1" ht="15">
      <c r="A105" s="78" t="s">
        <v>0</v>
      </c>
      <c r="B105" s="107" t="s">
        <v>25</v>
      </c>
      <c r="C105" s="108" t="s">
        <v>300</v>
      </c>
      <c r="D105" s="109" t="s">
        <v>205</v>
      </c>
      <c r="E105" s="79" t="s">
        <v>26</v>
      </c>
      <c r="F105" s="78" t="s">
        <v>27</v>
      </c>
      <c r="G105" s="78" t="s">
        <v>28</v>
      </c>
      <c r="H105" s="78" t="s">
        <v>29</v>
      </c>
      <c r="I105" s="78" t="s">
        <v>30</v>
      </c>
      <c r="J105" s="92"/>
    </row>
    <row r="106" spans="1:10" s="93" customFormat="1" ht="15">
      <c r="A106" s="82" t="s">
        <v>1</v>
      </c>
      <c r="B106" s="97" t="s">
        <v>305</v>
      </c>
      <c r="C106" s="154">
        <v>8935000</v>
      </c>
      <c r="D106" s="98">
        <v>2774</v>
      </c>
      <c r="E106" s="81">
        <v>1998</v>
      </c>
      <c r="F106" s="82" t="s">
        <v>131</v>
      </c>
      <c r="G106" s="82" t="s">
        <v>80</v>
      </c>
      <c r="H106" s="82" t="s">
        <v>141</v>
      </c>
      <c r="I106" s="82" t="s">
        <v>132</v>
      </c>
      <c r="J106" s="99" t="s">
        <v>391</v>
      </c>
    </row>
    <row r="107" spans="1:10" s="93" customFormat="1" ht="15">
      <c r="A107" s="82" t="s">
        <v>2</v>
      </c>
      <c r="B107" s="97" t="s">
        <v>31</v>
      </c>
      <c r="C107" s="112">
        <f>332378.48+108376.97</f>
        <v>440755.44999999995</v>
      </c>
      <c r="D107" s="98"/>
      <c r="E107" s="81"/>
      <c r="F107" s="82"/>
      <c r="G107" s="82"/>
      <c r="H107" s="82"/>
      <c r="I107" s="82"/>
      <c r="J107" s="92"/>
    </row>
    <row r="108" spans="1:10" s="93" customFormat="1" ht="15">
      <c r="A108" s="17"/>
      <c r="B108" s="14" t="s">
        <v>295</v>
      </c>
      <c r="C108" s="113"/>
      <c r="D108" s="113"/>
      <c r="E108" s="17"/>
      <c r="F108" s="17"/>
      <c r="G108" s="17"/>
      <c r="H108" s="17"/>
      <c r="I108" s="17"/>
      <c r="J108" s="92"/>
    </row>
    <row r="109" spans="1:10" s="93" customFormat="1" ht="15">
      <c r="A109" s="17"/>
      <c r="B109" s="14"/>
      <c r="C109" s="113"/>
      <c r="D109" s="113"/>
      <c r="E109" s="17"/>
      <c r="F109" s="17"/>
      <c r="G109" s="17"/>
      <c r="H109" s="17"/>
      <c r="I109" s="17"/>
      <c r="J109" s="92"/>
    </row>
    <row r="110" spans="1:10" s="93" customFormat="1" ht="15">
      <c r="A110" s="17"/>
      <c r="B110" s="14"/>
      <c r="C110" s="14"/>
      <c r="D110" s="14"/>
      <c r="E110" s="17"/>
      <c r="F110" s="17"/>
      <c r="G110" s="17"/>
      <c r="H110" s="17"/>
      <c r="I110" s="17"/>
      <c r="J110" s="92"/>
    </row>
    <row r="111" spans="1:10" s="93" customFormat="1" ht="15">
      <c r="A111" s="150" t="s">
        <v>5</v>
      </c>
      <c r="B111" s="106" t="s">
        <v>491</v>
      </c>
      <c r="C111" s="101"/>
      <c r="D111" s="98"/>
      <c r="E111" s="81"/>
      <c r="F111" s="247" t="s">
        <v>24</v>
      </c>
      <c r="G111" s="247"/>
      <c r="H111" s="247"/>
      <c r="I111" s="247"/>
      <c r="J111" s="92"/>
    </row>
    <row r="112" spans="1:10" s="93" customFormat="1" ht="15">
      <c r="A112" s="78" t="s">
        <v>0</v>
      </c>
      <c r="B112" s="107" t="s">
        <v>25</v>
      </c>
      <c r="C112" s="108" t="s">
        <v>300</v>
      </c>
      <c r="D112" s="109" t="s">
        <v>205</v>
      </c>
      <c r="E112" s="79" t="s">
        <v>26</v>
      </c>
      <c r="F112" s="78" t="s">
        <v>27</v>
      </c>
      <c r="G112" s="78" t="s">
        <v>28</v>
      </c>
      <c r="H112" s="78" t="s">
        <v>29</v>
      </c>
      <c r="I112" s="78" t="s">
        <v>30</v>
      </c>
      <c r="J112" s="92"/>
    </row>
    <row r="113" spans="1:10" s="93" customFormat="1" ht="15">
      <c r="A113" s="82" t="s">
        <v>1</v>
      </c>
      <c r="B113" s="97" t="s">
        <v>304</v>
      </c>
      <c r="C113" s="154">
        <v>272755</v>
      </c>
      <c r="D113" s="98">
        <v>191.36</v>
      </c>
      <c r="E113" s="83" t="s">
        <v>255</v>
      </c>
      <c r="F113" s="82" t="s">
        <v>131</v>
      </c>
      <c r="G113" s="82" t="s">
        <v>80</v>
      </c>
      <c r="H113" s="82" t="s">
        <v>81</v>
      </c>
      <c r="I113" s="82" t="s">
        <v>82</v>
      </c>
      <c r="J113" s="91"/>
    </row>
    <row r="114" spans="1:10" s="93" customFormat="1" ht="15">
      <c r="A114" s="82" t="s">
        <v>2</v>
      </c>
      <c r="B114" s="97" t="s">
        <v>302</v>
      </c>
      <c r="C114" s="154">
        <v>1547953.5</v>
      </c>
      <c r="D114" s="98">
        <v>475.88</v>
      </c>
      <c r="E114" s="83" t="s">
        <v>255</v>
      </c>
      <c r="F114" s="82" t="s">
        <v>131</v>
      </c>
      <c r="G114" s="82" t="s">
        <v>80</v>
      </c>
      <c r="H114" s="82" t="s">
        <v>81</v>
      </c>
      <c r="I114" s="82" t="s">
        <v>82</v>
      </c>
      <c r="J114" s="91"/>
    </row>
    <row r="115" spans="1:10" s="93" customFormat="1" ht="14.25" customHeight="1">
      <c r="A115" s="82" t="s">
        <v>3</v>
      </c>
      <c r="B115" s="97" t="s">
        <v>145</v>
      </c>
      <c r="C115" s="154">
        <v>8565950</v>
      </c>
      <c r="D115" s="98">
        <v>3426.38</v>
      </c>
      <c r="E115" s="83" t="s">
        <v>381</v>
      </c>
      <c r="F115" s="82" t="s">
        <v>382</v>
      </c>
      <c r="G115" s="82" t="s">
        <v>80</v>
      </c>
      <c r="H115" s="82" t="s">
        <v>81</v>
      </c>
      <c r="I115" s="82" t="s">
        <v>82</v>
      </c>
      <c r="J115" s="92"/>
    </row>
    <row r="116" spans="1:10" s="93" customFormat="1" ht="15">
      <c r="A116" s="82" t="s">
        <v>4</v>
      </c>
      <c r="B116" s="97" t="s">
        <v>83</v>
      </c>
      <c r="C116" s="163">
        <v>38590</v>
      </c>
      <c r="D116" s="98"/>
      <c r="E116" s="81">
        <v>2011</v>
      </c>
      <c r="F116" s="82" t="s">
        <v>131</v>
      </c>
      <c r="G116" s="82"/>
      <c r="H116" s="82" t="s">
        <v>81</v>
      </c>
      <c r="I116" s="82" t="s">
        <v>82</v>
      </c>
      <c r="J116" s="92"/>
    </row>
    <row r="117" spans="1:10" s="93" customFormat="1" ht="15">
      <c r="A117" s="82" t="s">
        <v>5</v>
      </c>
      <c r="B117" s="97" t="s">
        <v>148</v>
      </c>
      <c r="C117" s="163">
        <v>359160</v>
      </c>
      <c r="D117" s="98"/>
      <c r="E117" s="81"/>
      <c r="F117" s="82"/>
      <c r="G117" s="82"/>
      <c r="H117" s="82"/>
      <c r="I117" s="82"/>
      <c r="J117" s="92"/>
    </row>
    <row r="118" spans="1:10" s="93" customFormat="1" ht="15">
      <c r="A118" s="82" t="s">
        <v>6</v>
      </c>
      <c r="B118" s="97" t="s">
        <v>146</v>
      </c>
      <c r="C118" s="112">
        <v>14154.56</v>
      </c>
      <c r="D118" s="98"/>
      <c r="E118" s="81"/>
      <c r="F118" s="82"/>
      <c r="G118" s="82"/>
      <c r="H118" s="82"/>
      <c r="I118" s="82"/>
      <c r="J118" s="92"/>
    </row>
    <row r="119" spans="1:10" s="93" customFormat="1" ht="15">
      <c r="A119" s="82" t="s">
        <v>7</v>
      </c>
      <c r="B119" s="97" t="s">
        <v>147</v>
      </c>
      <c r="C119" s="112">
        <v>7626</v>
      </c>
      <c r="D119" s="98"/>
      <c r="E119" s="81"/>
      <c r="F119" s="82"/>
      <c r="G119" s="82"/>
      <c r="H119" s="82"/>
      <c r="I119" s="82"/>
      <c r="J119" s="92"/>
    </row>
    <row r="120" spans="1:10" s="93" customFormat="1" ht="15">
      <c r="A120" s="82" t="s">
        <v>8</v>
      </c>
      <c r="B120" s="97" t="s">
        <v>303</v>
      </c>
      <c r="C120" s="163">
        <v>58842.13</v>
      </c>
      <c r="D120" s="98"/>
      <c r="E120" s="81"/>
      <c r="F120" s="82"/>
      <c r="G120" s="82"/>
      <c r="H120" s="82"/>
      <c r="I120" s="82"/>
      <c r="J120" s="92"/>
    </row>
    <row r="121" spans="1:10" s="93" customFormat="1" ht="15">
      <c r="A121" s="82" t="s">
        <v>9</v>
      </c>
      <c r="B121" s="97" t="s">
        <v>149</v>
      </c>
      <c r="C121" s="112">
        <v>47458</v>
      </c>
      <c r="D121" s="98"/>
      <c r="E121" s="81"/>
      <c r="F121" s="82"/>
      <c r="G121" s="82"/>
      <c r="H121" s="82"/>
      <c r="I121" s="82"/>
      <c r="J121" s="92"/>
    </row>
    <row r="122" spans="1:10" s="93" customFormat="1" ht="15">
      <c r="A122" s="82" t="s">
        <v>10</v>
      </c>
      <c r="B122" s="97" t="s">
        <v>31</v>
      </c>
      <c r="C122" s="168">
        <f>931270.58+19028.16</f>
        <v>950298.74</v>
      </c>
      <c r="D122" s="98"/>
      <c r="E122" s="81"/>
      <c r="F122" s="82"/>
      <c r="G122" s="82"/>
      <c r="H122" s="82"/>
      <c r="I122" s="82"/>
      <c r="J122" s="92"/>
    </row>
    <row r="123" spans="1:10" s="93" customFormat="1" ht="15">
      <c r="A123" s="17"/>
      <c r="B123" s="14" t="s">
        <v>295</v>
      </c>
      <c r="C123" s="14"/>
      <c r="D123" s="14"/>
      <c r="E123" s="17"/>
      <c r="F123" s="17"/>
      <c r="G123" s="17"/>
      <c r="H123" s="17"/>
      <c r="I123" s="17"/>
      <c r="J123" s="92"/>
    </row>
    <row r="124" spans="1:10" s="93" customFormat="1" ht="15">
      <c r="A124" s="17"/>
      <c r="B124" s="14"/>
      <c r="C124" s="14"/>
      <c r="D124" s="14"/>
      <c r="E124" s="17"/>
      <c r="F124" s="17"/>
      <c r="G124" s="17"/>
      <c r="H124" s="17"/>
      <c r="I124" s="17"/>
      <c r="J124" s="92"/>
    </row>
    <row r="125" spans="1:10" s="93" customFormat="1" ht="15">
      <c r="A125" s="17"/>
      <c r="B125" s="14"/>
      <c r="C125" s="14"/>
      <c r="D125" s="14"/>
      <c r="E125" s="17"/>
      <c r="F125" s="17"/>
      <c r="G125" s="17"/>
      <c r="H125" s="17"/>
      <c r="I125" s="17"/>
      <c r="J125" s="92"/>
    </row>
    <row r="126" spans="1:10" s="93" customFormat="1" ht="15">
      <c r="A126" s="150" t="s">
        <v>6</v>
      </c>
      <c r="B126" s="106" t="s">
        <v>492</v>
      </c>
      <c r="C126" s="101"/>
      <c r="D126" s="98"/>
      <c r="E126" s="81"/>
      <c r="F126" s="247" t="s">
        <v>24</v>
      </c>
      <c r="G126" s="247"/>
      <c r="H126" s="247"/>
      <c r="I126" s="247"/>
      <c r="J126" s="92"/>
    </row>
    <row r="127" spans="1:10" s="93" customFormat="1" ht="15">
      <c r="A127" s="78" t="s">
        <v>0</v>
      </c>
      <c r="B127" s="107" t="s">
        <v>25</v>
      </c>
      <c r="C127" s="108" t="s">
        <v>300</v>
      </c>
      <c r="D127" s="109" t="s">
        <v>205</v>
      </c>
      <c r="E127" s="79" t="s">
        <v>26</v>
      </c>
      <c r="F127" s="78" t="s">
        <v>27</v>
      </c>
      <c r="G127" s="78" t="s">
        <v>28</v>
      </c>
      <c r="H127" s="78" t="s">
        <v>29</v>
      </c>
      <c r="I127" s="78" t="s">
        <v>30</v>
      </c>
      <c r="J127" s="92"/>
    </row>
    <row r="128" spans="1:10" s="93" customFormat="1" ht="25.5">
      <c r="A128" s="82" t="s">
        <v>1</v>
      </c>
      <c r="B128" s="80" t="s">
        <v>399</v>
      </c>
      <c r="C128" s="152">
        <v>27884837.27</v>
      </c>
      <c r="D128" s="89">
        <v>5509.58</v>
      </c>
      <c r="E128" s="81">
        <v>2017</v>
      </c>
      <c r="F128" s="82" t="s">
        <v>131</v>
      </c>
      <c r="G128" s="82" t="s">
        <v>80</v>
      </c>
      <c r="H128" s="82" t="s">
        <v>81</v>
      </c>
      <c r="I128" s="82" t="s">
        <v>157</v>
      </c>
      <c r="J128" s="91"/>
    </row>
    <row r="129" spans="1:10" s="93" customFormat="1" ht="15">
      <c r="A129" s="82" t="s">
        <v>2</v>
      </c>
      <c r="B129" s="80" t="s">
        <v>137</v>
      </c>
      <c r="C129" s="151">
        <v>31776.44</v>
      </c>
      <c r="D129" s="89"/>
      <c r="E129" s="81">
        <v>2009</v>
      </c>
      <c r="F129" s="82"/>
      <c r="G129" s="82"/>
      <c r="H129" s="82"/>
      <c r="I129" s="82"/>
      <c r="J129" s="92"/>
    </row>
    <row r="130" spans="1:10" s="93" customFormat="1" ht="15">
      <c r="A130" s="82" t="s">
        <v>3</v>
      </c>
      <c r="B130" s="80" t="s">
        <v>31</v>
      </c>
      <c r="C130" s="151">
        <v>1327286</v>
      </c>
      <c r="D130" s="89"/>
      <c r="E130" s="81"/>
      <c r="F130" s="82"/>
      <c r="G130" s="82"/>
      <c r="H130" s="82"/>
      <c r="I130" s="82"/>
      <c r="J130" s="92"/>
    </row>
    <row r="131" spans="1:10" s="93" customFormat="1" ht="15">
      <c r="A131" s="17"/>
      <c r="B131" s="14" t="s">
        <v>295</v>
      </c>
      <c r="C131" s="113"/>
      <c r="D131" s="113"/>
      <c r="E131" s="17"/>
      <c r="F131" s="17"/>
      <c r="G131" s="17"/>
      <c r="H131" s="17"/>
      <c r="I131" s="17"/>
      <c r="J131" s="92"/>
    </row>
    <row r="132" spans="1:10" s="93" customFormat="1" ht="15">
      <c r="A132" s="17"/>
      <c r="B132" s="14"/>
      <c r="C132" s="113"/>
      <c r="D132" s="113"/>
      <c r="E132" s="17"/>
      <c r="F132" s="17"/>
      <c r="G132" s="17"/>
      <c r="H132" s="17"/>
      <c r="I132" s="17"/>
      <c r="J132" s="92"/>
    </row>
    <row r="133" spans="1:10" s="93" customFormat="1" ht="15">
      <c r="A133" s="17"/>
      <c r="B133" s="14"/>
      <c r="C133" s="14"/>
      <c r="D133" s="14"/>
      <c r="E133" s="17"/>
      <c r="F133" s="17"/>
      <c r="G133" s="17"/>
      <c r="H133" s="17"/>
      <c r="I133" s="17"/>
      <c r="J133" s="92"/>
    </row>
    <row r="134" spans="1:10" s="93" customFormat="1" ht="15">
      <c r="A134" s="150" t="s">
        <v>7</v>
      </c>
      <c r="B134" s="106" t="str">
        <f>Mapka!B11</f>
        <v>Szkoła Podstawowa im. B. Krzywoustego w Kamieńcu Wrocławskim</v>
      </c>
      <c r="C134" s="101"/>
      <c r="D134" s="98"/>
      <c r="E134" s="81"/>
      <c r="F134" s="247" t="s">
        <v>24</v>
      </c>
      <c r="G134" s="247"/>
      <c r="H134" s="247"/>
      <c r="I134" s="247"/>
      <c r="J134" s="92"/>
    </row>
    <row r="135" spans="1:10" s="93" customFormat="1" ht="15">
      <c r="A135" s="78" t="s">
        <v>0</v>
      </c>
      <c r="B135" s="107" t="s">
        <v>25</v>
      </c>
      <c r="C135" s="108" t="s">
        <v>300</v>
      </c>
      <c r="D135" s="109" t="s">
        <v>205</v>
      </c>
      <c r="E135" s="79" t="s">
        <v>26</v>
      </c>
      <c r="F135" s="78" t="s">
        <v>27</v>
      </c>
      <c r="G135" s="78" t="s">
        <v>28</v>
      </c>
      <c r="H135" s="78" t="s">
        <v>29</v>
      </c>
      <c r="I135" s="78" t="s">
        <v>30</v>
      </c>
      <c r="J135" s="92"/>
    </row>
    <row r="136" spans="1:10" s="93" customFormat="1" ht="15">
      <c r="A136" s="82" t="s">
        <v>1</v>
      </c>
      <c r="B136" s="97" t="s">
        <v>155</v>
      </c>
      <c r="C136" s="154">
        <v>11000000</v>
      </c>
      <c r="D136" s="98">
        <v>3729</v>
      </c>
      <c r="E136" s="81">
        <v>2001</v>
      </c>
      <c r="F136" s="82" t="s">
        <v>156</v>
      </c>
      <c r="G136" s="82" t="s">
        <v>72</v>
      </c>
      <c r="H136" s="82" t="s">
        <v>72</v>
      </c>
      <c r="I136" s="82" t="s">
        <v>157</v>
      </c>
      <c r="J136" s="91"/>
    </row>
    <row r="137" spans="1:10" s="93" customFormat="1" ht="15">
      <c r="A137" s="82" t="s">
        <v>2</v>
      </c>
      <c r="B137" s="97" t="s">
        <v>287</v>
      </c>
      <c r="C137" s="163">
        <v>28385.34</v>
      </c>
      <c r="D137" s="98"/>
      <c r="E137" s="81">
        <v>2010</v>
      </c>
      <c r="F137" s="82"/>
      <c r="G137" s="82"/>
      <c r="H137" s="82"/>
      <c r="I137" s="82"/>
      <c r="J137" s="91"/>
    </row>
    <row r="138" spans="1:10" s="93" customFormat="1" ht="15">
      <c r="A138" s="82" t="s">
        <v>3</v>
      </c>
      <c r="B138" s="97" t="s">
        <v>149</v>
      </c>
      <c r="C138" s="112">
        <v>39606</v>
      </c>
      <c r="D138" s="98"/>
      <c r="E138" s="81">
        <v>2014</v>
      </c>
      <c r="F138" s="82"/>
      <c r="G138" s="82"/>
      <c r="H138" s="82"/>
      <c r="I138" s="82"/>
      <c r="J138" s="91"/>
    </row>
    <row r="139" spans="1:10" s="93" customFormat="1" ht="15">
      <c r="A139" s="82" t="s">
        <v>4</v>
      </c>
      <c r="B139" s="97" t="s">
        <v>31</v>
      </c>
      <c r="C139" s="112">
        <v>650000</v>
      </c>
      <c r="D139" s="98"/>
      <c r="E139" s="81"/>
      <c r="F139" s="82"/>
      <c r="G139" s="82"/>
      <c r="H139" s="82"/>
      <c r="I139" s="82"/>
      <c r="J139" s="92"/>
    </row>
    <row r="140" spans="1:10" s="93" customFormat="1" ht="15">
      <c r="A140" s="17"/>
      <c r="B140" s="14" t="s">
        <v>295</v>
      </c>
      <c r="C140" s="14"/>
      <c r="D140" s="14"/>
      <c r="E140" s="17"/>
      <c r="F140" s="17"/>
      <c r="G140" s="17"/>
      <c r="H140" s="17"/>
      <c r="I140" s="17"/>
      <c r="J140" s="92"/>
    </row>
    <row r="141" spans="1:10" s="93" customFormat="1" ht="15">
      <c r="A141" s="17"/>
      <c r="B141" s="14"/>
      <c r="C141" s="14"/>
      <c r="D141" s="14"/>
      <c r="E141" s="17"/>
      <c r="F141" s="17"/>
      <c r="G141" s="17"/>
      <c r="H141" s="17"/>
      <c r="I141" s="17"/>
      <c r="J141" s="92"/>
    </row>
    <row r="142" spans="1:10" s="93" customFormat="1" ht="15">
      <c r="A142" s="17"/>
      <c r="B142" s="14"/>
      <c r="C142" s="14"/>
      <c r="D142" s="14"/>
      <c r="E142" s="17"/>
      <c r="F142" s="17"/>
      <c r="G142" s="17"/>
      <c r="H142" s="17"/>
      <c r="I142" s="17"/>
      <c r="J142" s="92"/>
    </row>
    <row r="143" spans="1:10" s="93" customFormat="1" ht="15">
      <c r="A143" s="150" t="s">
        <v>8</v>
      </c>
      <c r="B143" s="106" t="str">
        <f>Mapka!B12</f>
        <v>Szkoła Podstawowa w Ratowicach</v>
      </c>
      <c r="C143" s="101"/>
      <c r="D143" s="98"/>
      <c r="E143" s="81"/>
      <c r="F143" s="247" t="s">
        <v>24</v>
      </c>
      <c r="G143" s="247"/>
      <c r="H143" s="247"/>
      <c r="I143" s="247"/>
      <c r="J143" s="92"/>
    </row>
    <row r="144" spans="1:10" s="93" customFormat="1" ht="15">
      <c r="A144" s="78" t="s">
        <v>0</v>
      </c>
      <c r="B144" s="107" t="s">
        <v>25</v>
      </c>
      <c r="C144" s="108" t="s">
        <v>300</v>
      </c>
      <c r="D144" s="109" t="s">
        <v>205</v>
      </c>
      <c r="E144" s="79" t="s">
        <v>26</v>
      </c>
      <c r="F144" s="78" t="s">
        <v>27</v>
      </c>
      <c r="G144" s="78" t="s">
        <v>28</v>
      </c>
      <c r="H144" s="78" t="s">
        <v>29</v>
      </c>
      <c r="I144" s="78" t="s">
        <v>30</v>
      </c>
      <c r="J144" s="92"/>
    </row>
    <row r="145" spans="1:10" s="93" customFormat="1" ht="15">
      <c r="A145" s="82" t="s">
        <v>1</v>
      </c>
      <c r="B145" s="97" t="s">
        <v>301</v>
      </c>
      <c r="C145" s="154">
        <v>2350000</v>
      </c>
      <c r="D145" s="98">
        <v>940</v>
      </c>
      <c r="E145" s="81" t="s">
        <v>227</v>
      </c>
      <c r="F145" s="82" t="s">
        <v>131</v>
      </c>
      <c r="G145" s="82" t="s">
        <v>80</v>
      </c>
      <c r="H145" s="82" t="s">
        <v>81</v>
      </c>
      <c r="I145" s="82" t="s">
        <v>132</v>
      </c>
      <c r="J145" s="91"/>
    </row>
    <row r="146" spans="1:10" s="94" customFormat="1" ht="25.5">
      <c r="A146" s="82" t="s">
        <v>2</v>
      </c>
      <c r="B146" s="97" t="s">
        <v>389</v>
      </c>
      <c r="C146" s="153">
        <v>826500</v>
      </c>
      <c r="D146" s="98">
        <f>345.28+67.97</f>
        <v>413.25</v>
      </c>
      <c r="E146" s="81">
        <v>1910</v>
      </c>
      <c r="F146" s="82" t="s">
        <v>250</v>
      </c>
      <c r="G146" s="82" t="s">
        <v>251</v>
      </c>
      <c r="H146" s="82"/>
      <c r="I146" s="82" t="s">
        <v>157</v>
      </c>
      <c r="J146" s="91"/>
    </row>
    <row r="147" spans="1:10" s="93" customFormat="1" ht="15">
      <c r="A147" s="82" t="s">
        <v>3</v>
      </c>
      <c r="B147" s="97" t="s">
        <v>158</v>
      </c>
      <c r="C147" s="163">
        <v>348090</v>
      </c>
      <c r="D147" s="98"/>
      <c r="E147" s="81">
        <v>2015</v>
      </c>
      <c r="F147" s="82"/>
      <c r="G147" s="82"/>
      <c r="H147" s="82"/>
      <c r="I147" s="82"/>
      <c r="J147" s="92"/>
    </row>
    <row r="148" spans="1:10" s="93" customFormat="1" ht="15">
      <c r="A148" s="82" t="s">
        <v>4</v>
      </c>
      <c r="B148" s="97" t="s">
        <v>152</v>
      </c>
      <c r="C148" s="163">
        <v>52599.57</v>
      </c>
      <c r="D148" s="98"/>
      <c r="E148" s="81">
        <v>2012</v>
      </c>
      <c r="F148" s="82"/>
      <c r="G148" s="82"/>
      <c r="H148" s="82"/>
      <c r="I148" s="82"/>
      <c r="J148" s="92"/>
    </row>
    <row r="149" spans="1:10" s="93" customFormat="1" ht="14.25" customHeight="1">
      <c r="A149" s="82" t="s">
        <v>5</v>
      </c>
      <c r="B149" s="97" t="s">
        <v>31</v>
      </c>
      <c r="C149" s="112">
        <f>213124+52576.47</f>
        <v>265700.47</v>
      </c>
      <c r="D149" s="98"/>
      <c r="E149" s="81"/>
      <c r="F149" s="82"/>
      <c r="G149" s="82"/>
      <c r="H149" s="82"/>
      <c r="I149" s="82"/>
      <c r="J149" s="92"/>
    </row>
    <row r="150" spans="1:10" s="93" customFormat="1" ht="15">
      <c r="A150" s="17"/>
      <c r="B150" s="14" t="s">
        <v>295</v>
      </c>
      <c r="C150" s="17"/>
      <c r="D150" s="17"/>
      <c r="E150" s="17"/>
      <c r="F150" s="17"/>
      <c r="G150" s="17"/>
      <c r="H150" s="17"/>
      <c r="I150" s="17"/>
      <c r="J150" s="92"/>
    </row>
    <row r="151" spans="1:10" s="93" customFormat="1" ht="15">
      <c r="A151" s="17"/>
      <c r="B151" s="14"/>
      <c r="C151" s="17"/>
      <c r="D151" s="17"/>
      <c r="E151" s="17"/>
      <c r="F151" s="17"/>
      <c r="G151" s="17"/>
      <c r="H151" s="17"/>
      <c r="I151" s="17"/>
      <c r="J151" s="92"/>
    </row>
    <row r="152" spans="1:10" s="93" customFormat="1" ht="15">
      <c r="A152" s="17"/>
      <c r="B152" s="14"/>
      <c r="C152" s="17"/>
      <c r="D152" s="17"/>
      <c r="E152" s="17"/>
      <c r="F152" s="17"/>
      <c r="G152" s="17"/>
      <c r="H152" s="17"/>
      <c r="I152" s="17"/>
      <c r="J152" s="92"/>
    </row>
    <row r="153" spans="1:10" s="93" customFormat="1" ht="15">
      <c r="A153" s="150" t="s">
        <v>9</v>
      </c>
      <c r="B153" s="106" t="str">
        <f>Mapka!B13</f>
        <v>Zakład Gospodarki Komunalnej Czernica</v>
      </c>
      <c r="C153" s="101"/>
      <c r="D153" s="98"/>
      <c r="E153" s="81"/>
      <c r="F153" s="247" t="s">
        <v>24</v>
      </c>
      <c r="G153" s="247"/>
      <c r="H153" s="247"/>
      <c r="I153" s="247"/>
      <c r="J153" s="92"/>
    </row>
    <row r="154" spans="1:10" s="93" customFormat="1" ht="15">
      <c r="A154" s="78" t="s">
        <v>0</v>
      </c>
      <c r="B154" s="107" t="s">
        <v>25</v>
      </c>
      <c r="C154" s="108" t="s">
        <v>300</v>
      </c>
      <c r="D154" s="109" t="s">
        <v>205</v>
      </c>
      <c r="E154" s="79" t="s">
        <v>26</v>
      </c>
      <c r="F154" s="78" t="s">
        <v>27</v>
      </c>
      <c r="G154" s="78" t="s">
        <v>28</v>
      </c>
      <c r="H154" s="78" t="s">
        <v>29</v>
      </c>
      <c r="I154" s="78" t="s">
        <v>30</v>
      </c>
      <c r="J154" s="92"/>
    </row>
    <row r="155" spans="1:10" s="93" customFormat="1" ht="15">
      <c r="A155" s="82" t="s">
        <v>1</v>
      </c>
      <c r="B155" s="80" t="s">
        <v>212</v>
      </c>
      <c r="C155" s="152">
        <v>304894.46</v>
      </c>
      <c r="D155" s="89">
        <v>240</v>
      </c>
      <c r="E155" s="81"/>
      <c r="F155" s="82"/>
      <c r="G155" s="82"/>
      <c r="H155" s="82"/>
      <c r="I155" s="82"/>
      <c r="J155" s="91"/>
    </row>
    <row r="156" spans="1:10" s="94" customFormat="1" ht="18" customHeight="1">
      <c r="A156" s="82" t="s">
        <v>2</v>
      </c>
      <c r="B156" s="97" t="s">
        <v>388</v>
      </c>
      <c r="C156" s="169">
        <v>183942.52</v>
      </c>
      <c r="D156" s="89">
        <f>343.17+142.42</f>
        <v>485.59000000000003</v>
      </c>
      <c r="E156" s="81">
        <v>1910</v>
      </c>
      <c r="F156" s="82" t="s">
        <v>250</v>
      </c>
      <c r="G156" s="82" t="s">
        <v>251</v>
      </c>
      <c r="H156" s="82"/>
      <c r="I156" s="82" t="s">
        <v>157</v>
      </c>
      <c r="J156" s="91"/>
    </row>
    <row r="157" spans="1:10" s="93" customFormat="1" ht="15">
      <c r="A157" s="82" t="s">
        <v>3</v>
      </c>
      <c r="B157" s="80" t="s">
        <v>288</v>
      </c>
      <c r="C157" s="170">
        <v>220060.31</v>
      </c>
      <c r="D157" s="89">
        <v>120</v>
      </c>
      <c r="E157" s="81"/>
      <c r="F157" s="82"/>
      <c r="G157" s="82"/>
      <c r="H157" s="82"/>
      <c r="I157" s="82"/>
      <c r="J157" s="92"/>
    </row>
    <row r="158" spans="1:10" s="93" customFormat="1" ht="15">
      <c r="A158" s="82" t="s">
        <v>4</v>
      </c>
      <c r="B158" s="80" t="s">
        <v>181</v>
      </c>
      <c r="C158" s="170">
        <v>8307.72</v>
      </c>
      <c r="D158" s="89">
        <v>99.6</v>
      </c>
      <c r="E158" s="81"/>
      <c r="F158" s="82"/>
      <c r="G158" s="82"/>
      <c r="H158" s="82"/>
      <c r="I158" s="82"/>
      <c r="J158" s="91"/>
    </row>
    <row r="159" spans="1:10" s="93" customFormat="1" ht="15">
      <c r="A159" s="82" t="s">
        <v>5</v>
      </c>
      <c r="B159" s="80" t="s">
        <v>400</v>
      </c>
      <c r="C159" s="170">
        <v>65954.8</v>
      </c>
      <c r="D159" s="89">
        <v>100</v>
      </c>
      <c r="E159" s="81"/>
      <c r="F159" s="82"/>
      <c r="G159" s="82"/>
      <c r="H159" s="82"/>
      <c r="I159" s="82"/>
      <c r="J159" s="91"/>
    </row>
    <row r="160" spans="1:10" s="93" customFormat="1" ht="15">
      <c r="A160" s="82" t="s">
        <v>6</v>
      </c>
      <c r="B160" s="80" t="s">
        <v>401</v>
      </c>
      <c r="C160" s="170">
        <v>84324.78</v>
      </c>
      <c r="D160" s="89"/>
      <c r="E160" s="81"/>
      <c r="F160" s="82"/>
      <c r="G160" s="82"/>
      <c r="H160" s="82"/>
      <c r="I160" s="82"/>
      <c r="J160" s="91"/>
    </row>
    <row r="161" spans="1:10" s="93" customFormat="1" ht="15">
      <c r="A161" s="82" t="s">
        <v>7</v>
      </c>
      <c r="B161" s="80" t="s">
        <v>342</v>
      </c>
      <c r="C161" s="170">
        <v>168539.16</v>
      </c>
      <c r="D161" s="89"/>
      <c r="E161" s="81"/>
      <c r="F161" s="82"/>
      <c r="G161" s="82"/>
      <c r="H161" s="82"/>
      <c r="I161" s="82"/>
      <c r="J161" s="92"/>
    </row>
    <row r="162" spans="1:10" s="93" customFormat="1" ht="15">
      <c r="A162" s="82" t="s">
        <v>8</v>
      </c>
      <c r="B162" s="80" t="s">
        <v>402</v>
      </c>
      <c r="C162" s="170">
        <v>3188.99</v>
      </c>
      <c r="D162" s="89"/>
      <c r="E162" s="81"/>
      <c r="F162" s="82"/>
      <c r="G162" s="82"/>
      <c r="H162" s="82"/>
      <c r="I162" s="82"/>
      <c r="J162" s="92"/>
    </row>
    <row r="163" spans="1:10" s="93" customFormat="1" ht="15">
      <c r="A163" s="82" t="s">
        <v>9</v>
      </c>
      <c r="B163" s="80" t="s">
        <v>31</v>
      </c>
      <c r="C163" s="151">
        <v>1314973.98</v>
      </c>
      <c r="D163" s="89"/>
      <c r="E163" s="81"/>
      <c r="F163" s="82"/>
      <c r="G163" s="82"/>
      <c r="H163" s="82"/>
      <c r="I163" s="82"/>
      <c r="J163" s="92"/>
    </row>
    <row r="164" ht="15">
      <c r="C164" s="100"/>
    </row>
    <row r="165" ht="15">
      <c r="C165" s="100"/>
    </row>
    <row r="166" ht="15">
      <c r="C166" s="100"/>
    </row>
    <row r="167" ht="15">
      <c r="C167" s="100"/>
    </row>
    <row r="168" spans="3:4" ht="15">
      <c r="C168" s="172" t="s">
        <v>501</v>
      </c>
      <c r="D168" s="173">
        <f>SUM(C155:C156,C145:C146,C136,C128,C113:C115,C106,C88,C90,C92,C3:C36)</f>
        <v>81299046.95000003</v>
      </c>
    </row>
    <row r="169" spans="3:4" ht="15">
      <c r="C169" s="172" t="s">
        <v>499</v>
      </c>
      <c r="D169" s="173">
        <f>SUM(C157:C162,C147:C148,C137,C120,C116:C117,C73:C83,C69:C70,C37:C48)</f>
        <v>25349484.7</v>
      </c>
    </row>
    <row r="170" spans="3:4" ht="15">
      <c r="C170" s="172" t="s">
        <v>500</v>
      </c>
      <c r="D170" s="173">
        <f>SUM(C163,C149,C138:C139,C129:C130,C118:C119,C121:C122,C107,C100:C101,C94,C71,C49:C68)</f>
        <v>7696574.860000001</v>
      </c>
    </row>
    <row r="171" spans="3:4" ht="15">
      <c r="C171" s="100"/>
      <c r="D171" s="171">
        <f>SUM(D168:D170)</f>
        <v>114345106.51000004</v>
      </c>
    </row>
    <row r="172" ht="15">
      <c r="C172" s="100"/>
    </row>
    <row r="173" ht="15">
      <c r="C173" s="100"/>
    </row>
    <row r="174" ht="15">
      <c r="C174" s="100"/>
    </row>
    <row r="175" ht="15">
      <c r="C175" s="100"/>
    </row>
    <row r="176" ht="15">
      <c r="C176" s="100"/>
    </row>
    <row r="177" ht="15">
      <c r="C177" s="100"/>
    </row>
    <row r="178" ht="15">
      <c r="C178" s="100"/>
    </row>
    <row r="179" ht="15">
      <c r="C179" s="100"/>
    </row>
    <row r="180" ht="15">
      <c r="C180" s="100"/>
    </row>
    <row r="181" ht="15">
      <c r="C181" s="100"/>
    </row>
    <row r="182" ht="15">
      <c r="C182" s="100"/>
    </row>
    <row r="183" ht="15">
      <c r="C183" s="100"/>
    </row>
    <row r="184" ht="15">
      <c r="C184" s="100"/>
    </row>
    <row r="185" ht="15">
      <c r="C185" s="100"/>
    </row>
    <row r="186" ht="15">
      <c r="C186" s="100"/>
    </row>
    <row r="187" ht="15">
      <c r="C187" s="100"/>
    </row>
    <row r="188" ht="15">
      <c r="C188" s="100"/>
    </row>
    <row r="189" ht="15">
      <c r="C189" s="100"/>
    </row>
    <row r="190" ht="15">
      <c r="C190" s="100"/>
    </row>
    <row r="191" ht="15">
      <c r="C191" s="100"/>
    </row>
    <row r="192" ht="15">
      <c r="C192" s="100"/>
    </row>
    <row r="193" ht="15">
      <c r="C193" s="100"/>
    </row>
    <row r="194" ht="15">
      <c r="C194" s="100"/>
    </row>
    <row r="195" ht="15">
      <c r="C195" s="100"/>
    </row>
    <row r="196" ht="15">
      <c r="C196" s="100"/>
    </row>
    <row r="197" ht="15">
      <c r="C197" s="100"/>
    </row>
    <row r="198" ht="15">
      <c r="C198" s="100"/>
    </row>
    <row r="199" ht="15">
      <c r="C199" s="100"/>
    </row>
    <row r="200" ht="15">
      <c r="C200" s="100"/>
    </row>
    <row r="201" ht="15">
      <c r="C201" s="100"/>
    </row>
    <row r="202" ht="15">
      <c r="C202" s="100"/>
    </row>
    <row r="203" ht="15">
      <c r="C203" s="100"/>
    </row>
    <row r="204" ht="15">
      <c r="C204" s="100"/>
    </row>
    <row r="205" ht="15">
      <c r="C205" s="100"/>
    </row>
    <row r="206" ht="15">
      <c r="C206" s="100"/>
    </row>
    <row r="207" ht="15">
      <c r="C207" s="100"/>
    </row>
    <row r="208" ht="15">
      <c r="C208" s="100"/>
    </row>
    <row r="209" ht="15">
      <c r="C209" s="100"/>
    </row>
    <row r="210" ht="15">
      <c r="C210" s="100"/>
    </row>
    <row r="211" ht="15">
      <c r="C211" s="100"/>
    </row>
    <row r="212" ht="15">
      <c r="C212" s="100"/>
    </row>
    <row r="213" ht="15">
      <c r="C213" s="100"/>
    </row>
    <row r="214" ht="15">
      <c r="C214" s="100"/>
    </row>
    <row r="215" ht="15">
      <c r="C215" s="100"/>
    </row>
    <row r="216" ht="15">
      <c r="C216" s="100"/>
    </row>
    <row r="217" ht="15">
      <c r="C217" s="100"/>
    </row>
    <row r="218" ht="15">
      <c r="C218" s="100"/>
    </row>
    <row r="219" ht="15">
      <c r="C219" s="100"/>
    </row>
    <row r="220" ht="15">
      <c r="C220" s="100"/>
    </row>
    <row r="221" ht="15">
      <c r="C221" s="100"/>
    </row>
    <row r="222" ht="15">
      <c r="C222" s="100"/>
    </row>
    <row r="223" ht="15">
      <c r="C223" s="100"/>
    </row>
    <row r="224" ht="15">
      <c r="C224" s="100"/>
    </row>
    <row r="225" ht="15">
      <c r="C225" s="100"/>
    </row>
    <row r="226" ht="15">
      <c r="C226" s="100"/>
    </row>
    <row r="227" ht="15">
      <c r="C227" s="100"/>
    </row>
    <row r="228" ht="15">
      <c r="C228" s="100"/>
    </row>
    <row r="229" ht="15">
      <c r="C229" s="100"/>
    </row>
    <row r="230" ht="15">
      <c r="C230" s="100"/>
    </row>
    <row r="231" ht="15">
      <c r="C231" s="100"/>
    </row>
    <row r="232" ht="15">
      <c r="C232" s="100"/>
    </row>
    <row r="233" ht="15">
      <c r="C233" s="100"/>
    </row>
    <row r="234" ht="15">
      <c r="C234" s="100"/>
    </row>
    <row r="235" ht="15">
      <c r="C235" s="100"/>
    </row>
    <row r="236" ht="15">
      <c r="C236" s="100"/>
    </row>
    <row r="237" ht="15">
      <c r="C237" s="100"/>
    </row>
    <row r="238" ht="15">
      <c r="C238" s="100"/>
    </row>
    <row r="239" ht="15">
      <c r="C239" s="100"/>
    </row>
    <row r="240" ht="15">
      <c r="C240" s="100"/>
    </row>
    <row r="241" ht="15">
      <c r="C241" s="100"/>
    </row>
    <row r="242" ht="15">
      <c r="C242" s="100"/>
    </row>
    <row r="243" ht="15">
      <c r="C243" s="100"/>
    </row>
    <row r="244" ht="15">
      <c r="C244" s="100"/>
    </row>
    <row r="245" ht="15">
      <c r="C245" s="100"/>
    </row>
    <row r="246" ht="15">
      <c r="C246" s="100"/>
    </row>
    <row r="247" ht="15">
      <c r="C247" s="100"/>
    </row>
    <row r="248" ht="15">
      <c r="C248" s="100"/>
    </row>
    <row r="249" ht="15">
      <c r="C249" s="100"/>
    </row>
    <row r="250" ht="15">
      <c r="C250" s="100"/>
    </row>
    <row r="251" ht="15">
      <c r="C251" s="100"/>
    </row>
    <row r="252" ht="15">
      <c r="C252" s="100"/>
    </row>
    <row r="253" ht="15">
      <c r="C253" s="100"/>
    </row>
    <row r="254" ht="15">
      <c r="C254" s="100"/>
    </row>
    <row r="255" ht="15">
      <c r="C255" s="100"/>
    </row>
    <row r="256" ht="15">
      <c r="C256" s="100"/>
    </row>
    <row r="257" ht="15">
      <c r="C257" s="100"/>
    </row>
    <row r="258" ht="15">
      <c r="C258" s="100"/>
    </row>
    <row r="259" ht="15">
      <c r="C259" s="100"/>
    </row>
    <row r="260" ht="15">
      <c r="C260" s="100"/>
    </row>
    <row r="261" ht="15">
      <c r="C261" s="100"/>
    </row>
    <row r="262" ht="15">
      <c r="C262" s="100"/>
    </row>
    <row r="263" ht="15">
      <c r="C263" s="100"/>
    </row>
    <row r="264" ht="15">
      <c r="C264" s="100"/>
    </row>
    <row r="265" ht="15">
      <c r="C265" s="100"/>
    </row>
    <row r="266" ht="15">
      <c r="C266" s="100"/>
    </row>
    <row r="267" ht="15">
      <c r="C267" s="100"/>
    </row>
    <row r="268" ht="15">
      <c r="C268" s="100"/>
    </row>
    <row r="269" ht="15">
      <c r="C269" s="100"/>
    </row>
    <row r="270" ht="15">
      <c r="C270" s="100"/>
    </row>
    <row r="271" ht="15">
      <c r="C271" s="100"/>
    </row>
    <row r="272" ht="15">
      <c r="C272" s="100"/>
    </row>
    <row r="273" ht="15">
      <c r="C273" s="100"/>
    </row>
    <row r="274" ht="15">
      <c r="C274" s="100"/>
    </row>
    <row r="275" ht="15">
      <c r="C275" s="100"/>
    </row>
    <row r="276" ht="15">
      <c r="C276" s="100"/>
    </row>
    <row r="277" ht="15">
      <c r="C277" s="100"/>
    </row>
    <row r="278" ht="15">
      <c r="C278" s="100"/>
    </row>
    <row r="279" ht="15">
      <c r="C279" s="100"/>
    </row>
    <row r="280" ht="15">
      <c r="C280" s="100"/>
    </row>
    <row r="281" ht="15">
      <c r="C281" s="100"/>
    </row>
    <row r="282" ht="15">
      <c r="C282" s="100"/>
    </row>
    <row r="283" ht="15">
      <c r="C283" s="100"/>
    </row>
    <row r="284" ht="15">
      <c r="C284" s="100"/>
    </row>
    <row r="285" ht="15">
      <c r="C285" s="100"/>
    </row>
    <row r="286" ht="15">
      <c r="C286" s="100"/>
    </row>
    <row r="287" ht="15">
      <c r="C287" s="100"/>
    </row>
    <row r="288" ht="15">
      <c r="C288" s="100"/>
    </row>
    <row r="289" ht="15">
      <c r="C289" s="100"/>
    </row>
    <row r="290" ht="15">
      <c r="C290" s="100"/>
    </row>
    <row r="291" ht="15">
      <c r="C291" s="100"/>
    </row>
    <row r="292" ht="15">
      <c r="C292" s="100"/>
    </row>
    <row r="293" ht="15">
      <c r="C293" s="100"/>
    </row>
    <row r="294" ht="15">
      <c r="C294" s="100"/>
    </row>
    <row r="295" ht="15">
      <c r="C295" s="100"/>
    </row>
    <row r="296" ht="15">
      <c r="C296" s="100"/>
    </row>
    <row r="297" ht="15">
      <c r="C297" s="100"/>
    </row>
    <row r="298" ht="15">
      <c r="C298" s="100"/>
    </row>
    <row r="299" ht="15">
      <c r="C299" s="100"/>
    </row>
    <row r="300" ht="15">
      <c r="C300" s="100"/>
    </row>
    <row r="301" ht="15">
      <c r="C301" s="100"/>
    </row>
    <row r="302" ht="15">
      <c r="C302" s="100"/>
    </row>
    <row r="303" ht="15">
      <c r="C303" s="100"/>
    </row>
    <row r="304" ht="15">
      <c r="C304" s="100"/>
    </row>
    <row r="305" ht="15">
      <c r="C305" s="100"/>
    </row>
    <row r="306" ht="15">
      <c r="C306" s="100"/>
    </row>
    <row r="307" ht="15">
      <c r="C307" s="100"/>
    </row>
    <row r="308" ht="15">
      <c r="C308" s="100"/>
    </row>
    <row r="309" ht="15">
      <c r="C309" s="100"/>
    </row>
    <row r="310" ht="15">
      <c r="C310" s="100"/>
    </row>
    <row r="311" ht="15">
      <c r="C311" s="100"/>
    </row>
    <row r="312" ht="15">
      <c r="C312" s="100"/>
    </row>
    <row r="313" ht="15">
      <c r="C313" s="100"/>
    </row>
    <row r="314" ht="15">
      <c r="C314" s="100"/>
    </row>
    <row r="315" ht="15">
      <c r="C315" s="100"/>
    </row>
    <row r="316" ht="15">
      <c r="C316" s="100"/>
    </row>
    <row r="317" ht="15">
      <c r="C317" s="100"/>
    </row>
    <row r="318" ht="15">
      <c r="C318" s="100"/>
    </row>
    <row r="319" ht="15">
      <c r="C319" s="100"/>
    </row>
    <row r="320" ht="15">
      <c r="C320" s="100"/>
    </row>
    <row r="321" ht="15">
      <c r="C321" s="100"/>
    </row>
    <row r="322" ht="15">
      <c r="C322" s="100"/>
    </row>
    <row r="323" ht="15">
      <c r="C323" s="100"/>
    </row>
    <row r="324" ht="15">
      <c r="C324" s="100"/>
    </row>
    <row r="325" ht="15">
      <c r="C325" s="100"/>
    </row>
    <row r="326" ht="15">
      <c r="C326" s="100"/>
    </row>
    <row r="327" ht="15">
      <c r="C327" s="100"/>
    </row>
    <row r="328" ht="15">
      <c r="C328" s="100"/>
    </row>
    <row r="329" ht="15">
      <c r="C329" s="100"/>
    </row>
    <row r="330" ht="15">
      <c r="C330" s="100"/>
    </row>
    <row r="331" ht="15">
      <c r="C331" s="100"/>
    </row>
    <row r="332" ht="15">
      <c r="C332" s="100"/>
    </row>
    <row r="333" ht="15">
      <c r="C333" s="100"/>
    </row>
    <row r="334" ht="15">
      <c r="C334" s="100"/>
    </row>
    <row r="335" ht="15">
      <c r="C335" s="100"/>
    </row>
    <row r="336" ht="15">
      <c r="C336" s="100"/>
    </row>
    <row r="337" ht="15">
      <c r="C337" s="100"/>
    </row>
    <row r="338" ht="15">
      <c r="C338" s="100"/>
    </row>
    <row r="339" ht="15">
      <c r="C339" s="100"/>
    </row>
    <row r="340" ht="15">
      <c r="C340" s="100"/>
    </row>
    <row r="341" ht="15">
      <c r="C341" s="100"/>
    </row>
    <row r="342" ht="15">
      <c r="C342" s="100"/>
    </row>
    <row r="343" ht="15">
      <c r="C343" s="100"/>
    </row>
    <row r="344" ht="15">
      <c r="C344" s="100"/>
    </row>
    <row r="345" ht="15">
      <c r="C345" s="100"/>
    </row>
    <row r="346" ht="15">
      <c r="C346" s="100"/>
    </row>
    <row r="347" ht="15">
      <c r="C347" s="100"/>
    </row>
    <row r="348" ht="15">
      <c r="C348" s="100"/>
    </row>
    <row r="349" ht="15">
      <c r="C349" s="100"/>
    </row>
    <row r="350" ht="15">
      <c r="C350" s="100"/>
    </row>
    <row r="351" ht="15">
      <c r="C351" s="100"/>
    </row>
    <row r="352" ht="15">
      <c r="C352" s="100"/>
    </row>
    <row r="353" ht="15">
      <c r="C353" s="100"/>
    </row>
    <row r="354" ht="15">
      <c r="C354" s="100"/>
    </row>
    <row r="355" ht="15">
      <c r="C355" s="100"/>
    </row>
    <row r="356" ht="15">
      <c r="C356" s="100"/>
    </row>
    <row r="357" ht="15">
      <c r="C357" s="100"/>
    </row>
    <row r="358" ht="15">
      <c r="C358" s="100"/>
    </row>
    <row r="359" ht="15">
      <c r="C359" s="100"/>
    </row>
    <row r="360" ht="15">
      <c r="C360" s="100"/>
    </row>
    <row r="361" ht="15">
      <c r="C361" s="100"/>
    </row>
    <row r="362" ht="15">
      <c r="C362" s="100"/>
    </row>
    <row r="363" ht="15">
      <c r="C363" s="100"/>
    </row>
    <row r="364" ht="15">
      <c r="C364" s="100"/>
    </row>
    <row r="365" ht="15">
      <c r="C365" s="100"/>
    </row>
    <row r="366" ht="15">
      <c r="C366" s="100"/>
    </row>
    <row r="367" ht="15">
      <c r="C367" s="100"/>
    </row>
    <row r="368" ht="15">
      <c r="C368" s="100"/>
    </row>
    <row r="369" ht="15">
      <c r="C369" s="100"/>
    </row>
    <row r="370" ht="15">
      <c r="C370" s="100"/>
    </row>
    <row r="371" ht="15">
      <c r="C371" s="100"/>
    </row>
    <row r="372" ht="15">
      <c r="C372" s="100"/>
    </row>
    <row r="373" ht="15">
      <c r="C373" s="100"/>
    </row>
    <row r="374" ht="15">
      <c r="C374" s="100"/>
    </row>
    <row r="375" ht="15">
      <c r="C375" s="100"/>
    </row>
    <row r="376" ht="15">
      <c r="C376" s="100"/>
    </row>
    <row r="377" ht="15">
      <c r="C377" s="100"/>
    </row>
    <row r="378" ht="15">
      <c r="C378" s="100"/>
    </row>
    <row r="379" ht="15">
      <c r="C379" s="100"/>
    </row>
    <row r="380" ht="15">
      <c r="C380" s="100"/>
    </row>
    <row r="381" ht="15">
      <c r="C381" s="100"/>
    </row>
    <row r="382" ht="15">
      <c r="C382" s="100"/>
    </row>
    <row r="383" ht="15">
      <c r="C383" s="100"/>
    </row>
    <row r="384" ht="15">
      <c r="C384" s="100"/>
    </row>
    <row r="385" ht="15">
      <c r="C385" s="100"/>
    </row>
    <row r="386" ht="15">
      <c r="C386" s="100"/>
    </row>
    <row r="387" ht="15">
      <c r="C387" s="100"/>
    </row>
    <row r="388" ht="15">
      <c r="C388" s="100"/>
    </row>
    <row r="389" ht="15">
      <c r="C389" s="100"/>
    </row>
    <row r="390" ht="15">
      <c r="C390" s="100"/>
    </row>
    <row r="391" ht="15">
      <c r="C391" s="100"/>
    </row>
    <row r="392" ht="15">
      <c r="C392" s="100"/>
    </row>
    <row r="393" ht="15">
      <c r="C393" s="100"/>
    </row>
    <row r="394" ht="15">
      <c r="C394" s="100"/>
    </row>
    <row r="395" ht="15">
      <c r="C395" s="100"/>
    </row>
    <row r="396" ht="15">
      <c r="C396" s="100"/>
    </row>
    <row r="397" ht="15">
      <c r="C397" s="100"/>
    </row>
    <row r="398" ht="15">
      <c r="C398" s="100"/>
    </row>
    <row r="399" ht="15">
      <c r="C399" s="100"/>
    </row>
    <row r="400" ht="15">
      <c r="C400" s="100"/>
    </row>
    <row r="401" ht="15">
      <c r="C401" s="100"/>
    </row>
    <row r="402" ht="15">
      <c r="C402" s="100"/>
    </row>
  </sheetData>
  <sheetProtection/>
  <mergeCells count="10">
    <mergeCell ref="F1:I1"/>
    <mergeCell ref="F86:I86"/>
    <mergeCell ref="F126:I126"/>
    <mergeCell ref="F143:I143"/>
    <mergeCell ref="F153:I153"/>
    <mergeCell ref="F134:I134"/>
    <mergeCell ref="A72:I72"/>
    <mergeCell ref="F97:I97"/>
    <mergeCell ref="F104:I104"/>
    <mergeCell ref="F111:I11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81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.28125" style="7" customWidth="1"/>
    <col min="2" max="2" width="3.8515625" style="5" bestFit="1" customWidth="1"/>
    <col min="3" max="3" width="47.421875" style="5" customWidth="1"/>
    <col min="4" max="4" width="25.421875" style="5" customWidth="1"/>
    <col min="5" max="5" width="9.140625" style="5" customWidth="1"/>
    <col min="6" max="6" width="11.8515625" style="5" bestFit="1" customWidth="1"/>
    <col min="7" max="7" width="15.8515625" style="5" customWidth="1"/>
    <col min="8" max="16384" width="9.140625" style="5" customWidth="1"/>
  </cols>
  <sheetData>
    <row r="1" spans="1:4" s="8" customFormat="1" ht="39" customHeight="1">
      <c r="A1" s="57"/>
      <c r="B1" s="58" t="s">
        <v>0</v>
      </c>
      <c r="C1" s="58" t="s">
        <v>25</v>
      </c>
      <c r="D1" s="59" t="s">
        <v>207</v>
      </c>
    </row>
    <row r="2" spans="1:4" s="8" customFormat="1" ht="15">
      <c r="A2" s="60"/>
      <c r="B2" s="251" t="s">
        <v>123</v>
      </c>
      <c r="C2" s="251"/>
      <c r="D2" s="251"/>
    </row>
    <row r="3" spans="1:6" s="8" customFormat="1" ht="15">
      <c r="A3" s="60"/>
      <c r="B3" s="61" t="s">
        <v>1</v>
      </c>
      <c r="C3" s="62" t="s">
        <v>32</v>
      </c>
      <c r="D3" s="63">
        <v>629610.05</v>
      </c>
      <c r="F3" s="132"/>
    </row>
    <row r="4" spans="1:6" s="8" customFormat="1" ht="15">
      <c r="A4" s="60"/>
      <c r="B4" s="61" t="s">
        <v>2</v>
      </c>
      <c r="C4" s="64" t="s">
        <v>33</v>
      </c>
      <c r="D4" s="66">
        <v>127146.26</v>
      </c>
      <c r="F4" s="96"/>
    </row>
    <row r="5" spans="1:4" s="8" customFormat="1" ht="15">
      <c r="A5" s="60"/>
      <c r="B5" s="251" t="s">
        <v>130</v>
      </c>
      <c r="C5" s="251"/>
      <c r="D5" s="251"/>
    </row>
    <row r="6" spans="1:4" s="8" customFormat="1" ht="15">
      <c r="A6" s="60"/>
      <c r="B6" s="61" t="s">
        <v>1</v>
      </c>
      <c r="C6" s="64" t="s">
        <v>32</v>
      </c>
      <c r="D6" s="63">
        <v>50000</v>
      </c>
    </row>
    <row r="7" spans="1:6" s="8" customFormat="1" ht="15">
      <c r="A7" s="60"/>
      <c r="B7" s="61" t="s">
        <v>2</v>
      </c>
      <c r="C7" s="64" t="s">
        <v>34</v>
      </c>
      <c r="D7" s="63">
        <v>10000</v>
      </c>
      <c r="F7" s="88"/>
    </row>
    <row r="8" spans="1:6" s="8" customFormat="1" ht="15">
      <c r="A8" s="60"/>
      <c r="B8" s="61" t="s">
        <v>3</v>
      </c>
      <c r="C8" s="64" t="s">
        <v>33</v>
      </c>
      <c r="D8" s="175">
        <v>60000</v>
      </c>
      <c r="F8" s="88"/>
    </row>
    <row r="9" spans="1:4" s="8" customFormat="1" ht="15">
      <c r="A9" s="60"/>
      <c r="B9" s="61" t="s">
        <v>4</v>
      </c>
      <c r="C9" s="64" t="s">
        <v>143</v>
      </c>
      <c r="D9" s="175">
        <v>42000</v>
      </c>
    </row>
    <row r="10" spans="1:4" s="8" customFormat="1" ht="15">
      <c r="A10" s="60"/>
      <c r="B10" s="61" t="s">
        <v>5</v>
      </c>
      <c r="C10" s="55" t="s">
        <v>310</v>
      </c>
      <c r="D10" s="63">
        <v>10000</v>
      </c>
    </row>
    <row r="11" spans="1:4" s="8" customFormat="1" ht="15">
      <c r="A11" s="60"/>
      <c r="B11" s="251" t="s">
        <v>142</v>
      </c>
      <c r="C11" s="251"/>
      <c r="D11" s="251"/>
    </row>
    <row r="12" spans="1:4" s="8" customFormat="1" ht="15">
      <c r="A12" s="60"/>
      <c r="B12" s="61" t="s">
        <v>1</v>
      </c>
      <c r="C12" s="64" t="s">
        <v>32</v>
      </c>
      <c r="D12" s="63">
        <v>101684.85</v>
      </c>
    </row>
    <row r="13" spans="1:4" s="8" customFormat="1" ht="15">
      <c r="A13" s="60"/>
      <c r="B13" s="61" t="s">
        <v>2</v>
      </c>
      <c r="C13" s="64" t="s">
        <v>73</v>
      </c>
      <c r="D13" s="63">
        <v>1217.7</v>
      </c>
    </row>
    <row r="14" spans="1:4" s="8" customFormat="1" ht="15">
      <c r="A14" s="60"/>
      <c r="B14" s="61" t="s">
        <v>3</v>
      </c>
      <c r="C14" s="64" t="s">
        <v>79</v>
      </c>
      <c r="D14" s="63">
        <v>3490</v>
      </c>
    </row>
    <row r="15" spans="1:4" s="8" customFormat="1" ht="15">
      <c r="A15" s="60"/>
      <c r="B15" s="61" t="s">
        <v>4</v>
      </c>
      <c r="C15" s="64" t="s">
        <v>140</v>
      </c>
      <c r="D15" s="63">
        <v>21266.7</v>
      </c>
    </row>
    <row r="16" spans="1:4" s="8" customFormat="1" ht="15">
      <c r="A16" s="60"/>
      <c r="B16" s="61" t="s">
        <v>5</v>
      </c>
      <c r="C16" s="64" t="s">
        <v>33</v>
      </c>
      <c r="D16" s="175">
        <v>34836.020000000004</v>
      </c>
    </row>
    <row r="17" spans="1:4" s="8" customFormat="1" ht="15">
      <c r="A17" s="60"/>
      <c r="B17" s="251" t="s">
        <v>387</v>
      </c>
      <c r="C17" s="251"/>
      <c r="D17" s="251"/>
    </row>
    <row r="18" spans="1:4" s="8" customFormat="1" ht="15">
      <c r="A18" s="60"/>
      <c r="B18" s="61" t="s">
        <v>1</v>
      </c>
      <c r="C18" s="64" t="s">
        <v>32</v>
      </c>
      <c r="D18" s="63">
        <v>124944.03</v>
      </c>
    </row>
    <row r="19" spans="1:4" s="8" customFormat="1" ht="15">
      <c r="A19" s="60"/>
      <c r="B19" s="61" t="s">
        <v>2</v>
      </c>
      <c r="C19" s="64" t="s">
        <v>34</v>
      </c>
      <c r="D19" s="63">
        <v>8449.72</v>
      </c>
    </row>
    <row r="20" spans="1:4" s="8" customFormat="1" ht="15">
      <c r="A20" s="60"/>
      <c r="B20" s="61" t="s">
        <v>3</v>
      </c>
      <c r="C20" s="64" t="s">
        <v>144</v>
      </c>
      <c r="D20" s="63">
        <v>11227.439999999999</v>
      </c>
    </row>
    <row r="21" spans="1:4" s="8" customFormat="1" ht="15">
      <c r="A21" s="60"/>
      <c r="B21" s="61" t="s">
        <v>4</v>
      </c>
      <c r="C21" s="64" t="s">
        <v>74</v>
      </c>
      <c r="D21" s="63">
        <v>2976</v>
      </c>
    </row>
    <row r="22" spans="1:4" s="8" customFormat="1" ht="15">
      <c r="A22" s="60"/>
      <c r="B22" s="61" t="s">
        <v>5</v>
      </c>
      <c r="C22" s="64" t="s">
        <v>33</v>
      </c>
      <c r="D22" s="175">
        <v>68950.05</v>
      </c>
    </row>
    <row r="23" spans="1:4" s="8" customFormat="1" ht="15">
      <c r="A23" s="60"/>
      <c r="B23" s="61" t="s">
        <v>6</v>
      </c>
      <c r="C23" s="64" t="s">
        <v>143</v>
      </c>
      <c r="D23" s="175">
        <v>29090</v>
      </c>
    </row>
    <row r="24" spans="1:4" s="8" customFormat="1" ht="15">
      <c r="A24" s="60"/>
      <c r="B24" s="61" t="s">
        <v>7</v>
      </c>
      <c r="C24" s="64" t="s">
        <v>138</v>
      </c>
      <c r="D24" s="175">
        <v>31089.68</v>
      </c>
    </row>
    <row r="25" spans="1:4" s="8" customFormat="1" ht="15">
      <c r="A25" s="60"/>
      <c r="B25" s="61" t="s">
        <v>8</v>
      </c>
      <c r="C25" s="64" t="s">
        <v>139</v>
      </c>
      <c r="D25" s="175">
        <v>23495.01</v>
      </c>
    </row>
    <row r="26" spans="1:4" s="8" customFormat="1" ht="15">
      <c r="A26" s="60"/>
      <c r="B26" s="61" t="s">
        <v>9</v>
      </c>
      <c r="C26" s="64" t="s">
        <v>495</v>
      </c>
      <c r="D26" s="63">
        <v>112645.86</v>
      </c>
    </row>
    <row r="27" spans="1:4" s="8" customFormat="1" ht="15">
      <c r="A27" s="60"/>
      <c r="B27" s="251" t="s">
        <v>311</v>
      </c>
      <c r="C27" s="251"/>
      <c r="D27" s="251"/>
    </row>
    <row r="28" spans="1:4" s="8" customFormat="1" ht="15">
      <c r="A28" s="60"/>
      <c r="B28" s="61" t="s">
        <v>1</v>
      </c>
      <c r="C28" s="67" t="s">
        <v>32</v>
      </c>
      <c r="D28" s="68">
        <v>46251.55</v>
      </c>
    </row>
    <row r="29" spans="1:4" s="8" customFormat="1" ht="15">
      <c r="A29" s="60"/>
      <c r="B29" s="61" t="s">
        <v>2</v>
      </c>
      <c r="C29" s="67" t="s">
        <v>33</v>
      </c>
      <c r="D29" s="66">
        <v>109167.46</v>
      </c>
    </row>
    <row r="30" spans="1:4" s="8" customFormat="1" ht="15">
      <c r="A30" s="60"/>
      <c r="B30" s="61" t="s">
        <v>3</v>
      </c>
      <c r="C30" s="67" t="s">
        <v>231</v>
      </c>
      <c r="D30" s="66">
        <v>30956</v>
      </c>
    </row>
    <row r="31" spans="1:4" s="8" customFormat="1" ht="15">
      <c r="A31" s="60"/>
      <c r="B31" s="61" t="s">
        <v>4</v>
      </c>
      <c r="C31" s="67" t="s">
        <v>34</v>
      </c>
      <c r="D31" s="68">
        <v>57179.88</v>
      </c>
    </row>
    <row r="32" spans="1:4" s="8" customFormat="1" ht="15">
      <c r="A32" s="60"/>
      <c r="B32" s="61" t="s">
        <v>5</v>
      </c>
      <c r="C32" s="67" t="s">
        <v>312</v>
      </c>
      <c r="D32" s="68">
        <v>11224</v>
      </c>
    </row>
    <row r="33" spans="1:4" s="8" customFormat="1" ht="15">
      <c r="A33" s="60"/>
      <c r="B33" s="61" t="s">
        <v>6</v>
      </c>
      <c r="C33" s="67" t="s">
        <v>139</v>
      </c>
      <c r="D33" s="66">
        <v>46792.53</v>
      </c>
    </row>
    <row r="34" spans="1:4" s="8" customFormat="1" ht="15">
      <c r="A34" s="60"/>
      <c r="B34" s="61" t="s">
        <v>7</v>
      </c>
      <c r="C34" s="67" t="s">
        <v>313</v>
      </c>
      <c r="D34" s="68">
        <v>15744</v>
      </c>
    </row>
    <row r="35" spans="1:4" s="8" customFormat="1" ht="15">
      <c r="A35" s="60"/>
      <c r="B35" s="61" t="s">
        <v>8</v>
      </c>
      <c r="C35" s="67" t="s">
        <v>314</v>
      </c>
      <c r="D35" s="68">
        <v>9490</v>
      </c>
    </row>
    <row r="36" spans="1:4" s="8" customFormat="1" ht="15">
      <c r="A36" s="60"/>
      <c r="B36" s="61" t="s">
        <v>9</v>
      </c>
      <c r="C36" s="67" t="s">
        <v>73</v>
      </c>
      <c r="D36" s="68">
        <v>5445.21</v>
      </c>
    </row>
    <row r="37" spans="1:4" s="8" customFormat="1" ht="15">
      <c r="A37" s="60"/>
      <c r="B37" s="61" t="s">
        <v>10</v>
      </c>
      <c r="C37" s="67" t="s">
        <v>153</v>
      </c>
      <c r="D37" s="66">
        <v>2017.99</v>
      </c>
    </row>
    <row r="38" spans="1:4" s="8" customFormat="1" ht="15">
      <c r="A38" s="60"/>
      <c r="B38" s="61" t="s">
        <v>11</v>
      </c>
      <c r="C38" s="67" t="s">
        <v>225</v>
      </c>
      <c r="D38" s="66">
        <v>250</v>
      </c>
    </row>
    <row r="39" spans="1:4" s="8" customFormat="1" ht="15">
      <c r="A39" s="60"/>
      <c r="B39" s="61" t="s">
        <v>12</v>
      </c>
      <c r="C39" s="67" t="s">
        <v>232</v>
      </c>
      <c r="D39" s="68">
        <v>6500</v>
      </c>
    </row>
    <row r="40" spans="1:4" s="8" customFormat="1" ht="15">
      <c r="A40" s="60"/>
      <c r="B40" s="61">
        <v>13</v>
      </c>
      <c r="C40" s="67" t="s">
        <v>384</v>
      </c>
      <c r="D40" s="68">
        <v>17500</v>
      </c>
    </row>
    <row r="41" spans="1:4" s="8" customFormat="1" ht="15">
      <c r="A41" s="69"/>
      <c r="B41" s="251" t="s">
        <v>385</v>
      </c>
      <c r="C41" s="251"/>
      <c r="D41" s="251"/>
    </row>
    <row r="42" spans="1:4" s="8" customFormat="1" ht="15">
      <c r="A42" s="60"/>
      <c r="B42" s="61" t="s">
        <v>1</v>
      </c>
      <c r="C42" s="64" t="s">
        <v>32</v>
      </c>
      <c r="D42" s="63">
        <v>21788.2</v>
      </c>
    </row>
    <row r="43" spans="1:4" s="8" customFormat="1" ht="15">
      <c r="A43" s="60"/>
      <c r="B43" s="61" t="s">
        <v>2</v>
      </c>
      <c r="C43" s="64" t="s">
        <v>34</v>
      </c>
      <c r="D43" s="63">
        <v>15106.2</v>
      </c>
    </row>
    <row r="44" spans="1:4" s="8" customFormat="1" ht="15">
      <c r="A44" s="60"/>
      <c r="B44" s="61">
        <v>3</v>
      </c>
      <c r="C44" s="64" t="s">
        <v>315</v>
      </c>
      <c r="D44" s="63">
        <v>1230</v>
      </c>
    </row>
    <row r="45" spans="1:4" s="8" customFormat="1" ht="15">
      <c r="A45" s="60"/>
      <c r="B45" s="61" t="s">
        <v>4</v>
      </c>
      <c r="C45" s="64" t="s">
        <v>153</v>
      </c>
      <c r="D45" s="63">
        <v>1950</v>
      </c>
    </row>
    <row r="46" spans="1:4" s="8" customFormat="1" ht="15">
      <c r="A46" s="60"/>
      <c r="B46" s="61" t="s">
        <v>5</v>
      </c>
      <c r="C46" s="64" t="s">
        <v>138</v>
      </c>
      <c r="D46" s="66">
        <v>8849.1</v>
      </c>
    </row>
    <row r="47" spans="1:4" s="8" customFormat="1" ht="15">
      <c r="A47" s="60"/>
      <c r="B47" s="61" t="s">
        <v>6</v>
      </c>
      <c r="C47" s="64" t="s">
        <v>154</v>
      </c>
      <c r="D47" s="65">
        <v>6381.64</v>
      </c>
    </row>
    <row r="48" spans="1:4" s="8" customFormat="1" ht="15">
      <c r="A48" s="60"/>
      <c r="B48" s="61" t="s">
        <v>7</v>
      </c>
      <c r="C48" s="64" t="s">
        <v>316</v>
      </c>
      <c r="D48" s="65">
        <v>219</v>
      </c>
    </row>
    <row r="49" spans="1:4" s="8" customFormat="1" ht="15">
      <c r="A49" s="60"/>
      <c r="B49" s="61" t="s">
        <v>8</v>
      </c>
      <c r="C49" s="64" t="s">
        <v>392</v>
      </c>
      <c r="D49" s="65">
        <v>106764.89</v>
      </c>
    </row>
    <row r="50" spans="1:4" s="8" customFormat="1" ht="15">
      <c r="A50" s="60"/>
      <c r="B50" s="61" t="s">
        <v>9</v>
      </c>
      <c r="C50" s="64" t="s">
        <v>393</v>
      </c>
      <c r="D50" s="65">
        <v>13284</v>
      </c>
    </row>
    <row r="51" spans="1:4" s="8" customFormat="1" ht="15">
      <c r="A51" s="60"/>
      <c r="B51" s="61" t="s">
        <v>10</v>
      </c>
      <c r="C51" s="64" t="s">
        <v>394</v>
      </c>
      <c r="D51" s="65">
        <v>19680</v>
      </c>
    </row>
    <row r="52" spans="1:4" s="8" customFormat="1" ht="15">
      <c r="A52" s="60"/>
      <c r="B52" s="61" t="s">
        <v>11</v>
      </c>
      <c r="C52" s="64" t="s">
        <v>395</v>
      </c>
      <c r="D52" s="65">
        <v>32000</v>
      </c>
    </row>
    <row r="53" spans="1:4" s="8" customFormat="1" ht="15">
      <c r="A53" s="60"/>
      <c r="B53" s="61" t="s">
        <v>12</v>
      </c>
      <c r="C53" s="70" t="s">
        <v>396</v>
      </c>
      <c r="D53" s="71">
        <v>21586.5</v>
      </c>
    </row>
    <row r="54" spans="1:4" s="8" customFormat="1" ht="15">
      <c r="A54" s="60"/>
      <c r="B54" s="61" t="s">
        <v>13</v>
      </c>
      <c r="C54" s="70" t="s">
        <v>397</v>
      </c>
      <c r="D54" s="72">
        <v>14883</v>
      </c>
    </row>
    <row r="55" spans="1:4" s="8" customFormat="1" ht="15">
      <c r="A55" s="60"/>
      <c r="B55" s="61" t="s">
        <v>39</v>
      </c>
      <c r="C55" s="70" t="s">
        <v>496</v>
      </c>
      <c r="D55" s="72">
        <v>134151.57</v>
      </c>
    </row>
    <row r="56" spans="1:4" s="8" customFormat="1" ht="15">
      <c r="A56" s="60"/>
      <c r="B56" s="61" t="s">
        <v>195</v>
      </c>
      <c r="C56" s="70" t="s">
        <v>398</v>
      </c>
      <c r="D56" s="72">
        <v>124429.88</v>
      </c>
    </row>
    <row r="57" spans="1:4" s="8" customFormat="1" ht="15">
      <c r="A57" s="60"/>
      <c r="B57" s="61" t="s">
        <v>196</v>
      </c>
      <c r="C57" s="64" t="s">
        <v>317</v>
      </c>
      <c r="D57" s="63">
        <v>20518.92</v>
      </c>
    </row>
    <row r="58" spans="1:4" s="8" customFormat="1" ht="33" customHeight="1">
      <c r="A58" s="115"/>
      <c r="B58" s="252" t="s">
        <v>318</v>
      </c>
      <c r="C58" s="252"/>
      <c r="D58" s="252"/>
    </row>
    <row r="59" spans="1:4" s="8" customFormat="1" ht="15">
      <c r="A59" s="60"/>
      <c r="B59" s="61" t="s">
        <v>1</v>
      </c>
      <c r="C59" s="55" t="s">
        <v>32</v>
      </c>
      <c r="D59" s="63">
        <v>30967</v>
      </c>
    </row>
    <row r="60" spans="1:4" s="8" customFormat="1" ht="15">
      <c r="A60" s="60"/>
      <c r="B60" s="61" t="s">
        <v>2</v>
      </c>
      <c r="C60" s="55" t="s">
        <v>33</v>
      </c>
      <c r="D60" s="65">
        <v>85741.3</v>
      </c>
    </row>
    <row r="61" spans="1:4" s="8" customFormat="1" ht="15">
      <c r="A61" s="69"/>
      <c r="B61" s="61" t="s">
        <v>3</v>
      </c>
      <c r="C61" s="64" t="s">
        <v>34</v>
      </c>
      <c r="D61" s="63">
        <v>10564.47</v>
      </c>
    </row>
    <row r="62" spans="1:4" s="8" customFormat="1" ht="15">
      <c r="A62" s="60"/>
      <c r="B62" s="61" t="s">
        <v>4</v>
      </c>
      <c r="C62" s="64" t="s">
        <v>150</v>
      </c>
      <c r="D62" s="63">
        <v>21947.5</v>
      </c>
    </row>
    <row r="63" spans="1:4" s="8" customFormat="1" ht="15">
      <c r="A63" s="60"/>
      <c r="B63" s="61" t="s">
        <v>5</v>
      </c>
      <c r="C63" s="64" t="s">
        <v>319</v>
      </c>
      <c r="D63" s="65">
        <v>21450</v>
      </c>
    </row>
    <row r="64" spans="1:4" s="8" customFormat="1" ht="15">
      <c r="A64" s="60"/>
      <c r="B64" s="61" t="s">
        <v>6</v>
      </c>
      <c r="C64" s="64" t="s">
        <v>151</v>
      </c>
      <c r="D64" s="65">
        <v>2449.83</v>
      </c>
    </row>
    <row r="65" spans="1:4" s="8" customFormat="1" ht="15">
      <c r="A65" s="60"/>
      <c r="B65" s="61" t="s">
        <v>7</v>
      </c>
      <c r="C65" s="64" t="s">
        <v>138</v>
      </c>
      <c r="D65" s="65">
        <v>3088</v>
      </c>
    </row>
    <row r="66" spans="1:4" s="8" customFormat="1" ht="15">
      <c r="A66" s="69"/>
      <c r="B66" s="251" t="s">
        <v>320</v>
      </c>
      <c r="C66" s="251"/>
      <c r="D66" s="251"/>
    </row>
    <row r="67" spans="1:4" s="8" customFormat="1" ht="15">
      <c r="A67" s="60"/>
      <c r="B67" s="61" t="s">
        <v>1</v>
      </c>
      <c r="C67" s="55" t="s">
        <v>32</v>
      </c>
      <c r="D67" s="63">
        <v>55426.35</v>
      </c>
    </row>
    <row r="68" spans="1:4" s="8" customFormat="1" ht="15">
      <c r="A68" s="60"/>
      <c r="B68" s="61" t="s">
        <v>2</v>
      </c>
      <c r="C68" s="64" t="s">
        <v>150</v>
      </c>
      <c r="D68" s="63">
        <v>2565</v>
      </c>
    </row>
    <row r="69" spans="1:4" s="8" customFormat="1" ht="15">
      <c r="A69" s="60"/>
      <c r="B69" s="61" t="s">
        <v>3</v>
      </c>
      <c r="C69" s="64" t="s">
        <v>159</v>
      </c>
      <c r="D69" s="63">
        <v>3234</v>
      </c>
    </row>
    <row r="70" spans="1:4" s="8" customFormat="1" ht="15">
      <c r="A70" s="60"/>
      <c r="B70" s="61" t="s">
        <v>4</v>
      </c>
      <c r="C70" s="64" t="s">
        <v>33</v>
      </c>
      <c r="D70" s="65">
        <v>63384.97</v>
      </c>
    </row>
    <row r="71" spans="1:4" s="8" customFormat="1" ht="15">
      <c r="A71" s="60"/>
      <c r="B71" s="61" t="s">
        <v>5</v>
      </c>
      <c r="C71" s="64" t="s">
        <v>153</v>
      </c>
      <c r="D71" s="65">
        <v>3245</v>
      </c>
    </row>
    <row r="72" spans="2:4" s="60" customFormat="1" ht="15">
      <c r="B72" s="76" t="s">
        <v>6</v>
      </c>
      <c r="C72" s="64" t="s">
        <v>34</v>
      </c>
      <c r="D72" s="63">
        <v>15350</v>
      </c>
    </row>
    <row r="73" spans="1:4" s="8" customFormat="1" ht="15">
      <c r="A73" s="60"/>
      <c r="B73" s="61" t="s">
        <v>7</v>
      </c>
      <c r="C73" s="64" t="s">
        <v>138</v>
      </c>
      <c r="D73" s="65">
        <v>1786</v>
      </c>
    </row>
    <row r="74" spans="1:4" s="8" customFormat="1" ht="15">
      <c r="A74" s="60"/>
      <c r="B74" s="61" t="s">
        <v>8</v>
      </c>
      <c r="C74" s="64" t="s">
        <v>139</v>
      </c>
      <c r="D74" s="65">
        <v>11614.01</v>
      </c>
    </row>
    <row r="75" spans="1:4" s="8" customFormat="1" ht="15">
      <c r="A75" s="115"/>
      <c r="B75" s="251" t="s">
        <v>321</v>
      </c>
      <c r="C75" s="251"/>
      <c r="D75" s="251"/>
    </row>
    <row r="76" spans="1:4" s="8" customFormat="1" ht="15">
      <c r="A76" s="60"/>
      <c r="B76" s="61" t="s">
        <v>1</v>
      </c>
      <c r="C76" s="64" t="s">
        <v>32</v>
      </c>
      <c r="D76" s="63">
        <v>47358.21</v>
      </c>
    </row>
    <row r="77" spans="1:4" s="8" customFormat="1" ht="15">
      <c r="A77" s="60"/>
      <c r="B77" s="61" t="s">
        <v>2</v>
      </c>
      <c r="C77" s="55" t="s">
        <v>33</v>
      </c>
      <c r="D77" s="65">
        <v>58558.26</v>
      </c>
    </row>
    <row r="78" spans="1:4" s="8" customFormat="1" ht="15">
      <c r="A78" s="69"/>
      <c r="B78" s="73"/>
      <c r="C78" s="73"/>
      <c r="D78" s="87"/>
    </row>
    <row r="79" spans="1:7" ht="15">
      <c r="A79" s="74"/>
      <c r="B79" s="75"/>
      <c r="C79" s="75"/>
      <c r="D79" s="86"/>
      <c r="F79" s="47" t="s">
        <v>502</v>
      </c>
      <c r="G79" s="47">
        <f>SUM(D76,D72,D67:D69,D61:D62,D59,D57,D53,D42:D45,D39:D40,D34:D36,D31:D32,D28,D26,D18:D21,D12:D15,D6:D7,D10,D3)</f>
        <v>1526439.3399999999</v>
      </c>
    </row>
    <row r="80" spans="6:7" ht="15">
      <c r="F80" s="5" t="s">
        <v>503</v>
      </c>
      <c r="G80" s="174">
        <f>SUM(D77,D73:D74,D70:D71,D63:D65,D60,D54:D56,D46:D52,D37:D38,D33,D29:D30,D22:D25,D16,D8:D9,D4)</f>
        <v>1317751.4500000002</v>
      </c>
    </row>
    <row r="81" ht="15">
      <c r="D81" s="47"/>
    </row>
  </sheetData>
  <sheetProtection/>
  <mergeCells count="9">
    <mergeCell ref="B2:D2"/>
    <mergeCell ref="B58:D58"/>
    <mergeCell ref="B66:D66"/>
    <mergeCell ref="B75:D75"/>
    <mergeCell ref="B5:D5"/>
    <mergeCell ref="B11:D11"/>
    <mergeCell ref="B17:D17"/>
    <mergeCell ref="B27:D27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R29"/>
  <sheetViews>
    <sheetView zoomScale="90" zoomScaleNormal="90" zoomScalePageLayoutView="0" workbookViewId="0" topLeftCell="A1">
      <selection activeCell="B41" sqref="B41"/>
    </sheetView>
  </sheetViews>
  <sheetFormatPr defaultColWidth="9.140625" defaultRowHeight="15"/>
  <cols>
    <col min="1" max="1" width="6.140625" style="0" customWidth="1"/>
    <col min="2" max="2" width="23.28125" style="0" customWidth="1"/>
    <col min="3" max="3" width="29.421875" style="0" customWidth="1"/>
    <col min="4" max="4" width="16.00390625" style="0" customWidth="1"/>
    <col min="5" max="5" width="27.57421875" style="0" customWidth="1"/>
    <col min="6" max="6" width="33.57421875" style="0" customWidth="1"/>
    <col min="7" max="7" width="11.00390625" style="117" customWidth="1"/>
    <col min="8" max="8" width="11.28125" style="117" customWidth="1"/>
    <col min="9" max="9" width="7.00390625" style="117" customWidth="1"/>
    <col min="10" max="10" width="10.28125" style="117" customWidth="1"/>
    <col min="11" max="11" width="23.00390625" style="0" customWidth="1"/>
    <col min="12" max="14" width="21.421875" style="0" customWidth="1"/>
    <col min="15" max="15" width="14.8515625" style="0" customWidth="1"/>
    <col min="16" max="16" width="14.00390625" style="0" customWidth="1"/>
    <col min="17" max="17" width="9.7109375" style="0" customWidth="1"/>
    <col min="18" max="18" width="9.140625" style="0" customWidth="1"/>
  </cols>
  <sheetData>
    <row r="1" ht="15.75" thickBot="1"/>
    <row r="2" spans="1:18" s="117" customFormat="1" ht="26.25" thickTop="1">
      <c r="A2" s="176" t="s">
        <v>0</v>
      </c>
      <c r="B2" s="177" t="s">
        <v>403</v>
      </c>
      <c r="C2" s="177" t="s">
        <v>404</v>
      </c>
      <c r="D2" s="178" t="s">
        <v>35</v>
      </c>
      <c r="E2" s="177" t="s">
        <v>517</v>
      </c>
      <c r="F2" s="178" t="s">
        <v>36</v>
      </c>
      <c r="G2" s="179" t="s">
        <v>66</v>
      </c>
      <c r="H2" s="179" t="s">
        <v>67</v>
      </c>
      <c r="I2" s="180" t="s">
        <v>65</v>
      </c>
      <c r="J2" s="179" t="s">
        <v>37</v>
      </c>
      <c r="K2" s="179" t="s">
        <v>38</v>
      </c>
      <c r="L2" s="179" t="s">
        <v>504</v>
      </c>
      <c r="M2" s="179" t="s">
        <v>505</v>
      </c>
      <c r="N2" s="179" t="s">
        <v>506</v>
      </c>
      <c r="O2" s="179" t="s">
        <v>344</v>
      </c>
      <c r="P2" s="253" t="s">
        <v>516</v>
      </c>
      <c r="Q2" s="254"/>
      <c r="R2" s="116"/>
    </row>
    <row r="3" spans="1:18" s="206" customFormat="1" ht="15">
      <c r="A3" s="200"/>
      <c r="B3" s="207" t="s">
        <v>519</v>
      </c>
      <c r="C3" s="201"/>
      <c r="D3" s="202"/>
      <c r="E3" s="120" t="s">
        <v>518</v>
      </c>
      <c r="F3" s="120" t="s">
        <v>84</v>
      </c>
      <c r="G3" s="203"/>
      <c r="H3" s="203"/>
      <c r="I3" s="204"/>
      <c r="J3" s="203" t="s">
        <v>513</v>
      </c>
      <c r="K3" s="203"/>
      <c r="L3" s="203"/>
      <c r="M3" s="203"/>
      <c r="N3" s="203"/>
      <c r="O3" s="122" t="s">
        <v>347</v>
      </c>
      <c r="P3" s="123">
        <v>949806</v>
      </c>
      <c r="Q3" s="125" t="s">
        <v>405</v>
      </c>
      <c r="R3" s="205"/>
    </row>
    <row r="4" spans="1:18" ht="16.5" customHeight="1">
      <c r="A4" s="118" t="s">
        <v>1</v>
      </c>
      <c r="B4" s="255" t="s">
        <v>345</v>
      </c>
      <c r="C4" s="255" t="s">
        <v>343</v>
      </c>
      <c r="D4" s="119" t="s">
        <v>346</v>
      </c>
      <c r="E4" s="120" t="s">
        <v>88</v>
      </c>
      <c r="F4" s="120" t="s">
        <v>84</v>
      </c>
      <c r="G4" s="122">
        <v>7698</v>
      </c>
      <c r="H4" s="122">
        <v>6805</v>
      </c>
      <c r="I4" s="122">
        <v>6</v>
      </c>
      <c r="J4" s="122">
        <v>2014</v>
      </c>
      <c r="K4" s="121" t="s">
        <v>190</v>
      </c>
      <c r="L4" s="121"/>
      <c r="M4" s="121"/>
      <c r="N4" s="121"/>
      <c r="O4" s="122" t="s">
        <v>347</v>
      </c>
      <c r="P4" s="123">
        <v>467540</v>
      </c>
      <c r="Q4" s="125" t="s">
        <v>405</v>
      </c>
      <c r="R4" s="124"/>
    </row>
    <row r="5" spans="1:18" ht="15.75" customHeight="1">
      <c r="A5" s="118" t="s">
        <v>2</v>
      </c>
      <c r="B5" s="255"/>
      <c r="C5" s="255"/>
      <c r="D5" s="119" t="s">
        <v>348</v>
      </c>
      <c r="E5" s="120" t="s">
        <v>88</v>
      </c>
      <c r="F5" s="120" t="s">
        <v>84</v>
      </c>
      <c r="G5" s="122">
        <v>6374</v>
      </c>
      <c r="H5" s="122">
        <v>4830</v>
      </c>
      <c r="I5" s="122">
        <v>6</v>
      </c>
      <c r="J5" s="122">
        <v>2013</v>
      </c>
      <c r="K5" s="121" t="s">
        <v>193</v>
      </c>
      <c r="L5" s="121"/>
      <c r="M5" s="121"/>
      <c r="N5" s="121"/>
      <c r="O5" s="122" t="s">
        <v>347</v>
      </c>
      <c r="P5" s="123">
        <v>486552</v>
      </c>
      <c r="Q5" s="125" t="s">
        <v>405</v>
      </c>
      <c r="R5" s="124"/>
    </row>
    <row r="6" spans="1:18" ht="15.75" customHeight="1">
      <c r="A6" s="118" t="s">
        <v>3</v>
      </c>
      <c r="B6" s="255"/>
      <c r="C6" s="255"/>
      <c r="D6" s="119" t="s">
        <v>349</v>
      </c>
      <c r="E6" s="120" t="s">
        <v>406</v>
      </c>
      <c r="F6" s="120" t="s">
        <v>84</v>
      </c>
      <c r="G6" s="122">
        <v>2402</v>
      </c>
      <c r="H6" s="122" t="s">
        <v>72</v>
      </c>
      <c r="I6" s="122">
        <v>2</v>
      </c>
      <c r="J6" s="122">
        <v>2005</v>
      </c>
      <c r="K6" s="121" t="s">
        <v>189</v>
      </c>
      <c r="L6" s="121"/>
      <c r="M6" s="121"/>
      <c r="N6" s="121"/>
      <c r="O6" s="122" t="s">
        <v>347</v>
      </c>
      <c r="P6" s="123">
        <v>40934</v>
      </c>
      <c r="Q6" s="125" t="s">
        <v>405</v>
      </c>
      <c r="R6" s="124"/>
    </row>
    <row r="7" spans="1:18" ht="15.75" customHeight="1">
      <c r="A7" s="118" t="s">
        <v>4</v>
      </c>
      <c r="B7" s="255"/>
      <c r="C7" s="255"/>
      <c r="D7" s="119" t="s">
        <v>350</v>
      </c>
      <c r="E7" s="120" t="s">
        <v>86</v>
      </c>
      <c r="F7" s="120" t="s">
        <v>87</v>
      </c>
      <c r="G7" s="122">
        <v>5900</v>
      </c>
      <c r="H7" s="122" t="s">
        <v>72</v>
      </c>
      <c r="I7" s="122">
        <v>50</v>
      </c>
      <c r="J7" s="122">
        <v>2006</v>
      </c>
      <c r="K7" s="121" t="s">
        <v>188</v>
      </c>
      <c r="L7" s="121"/>
      <c r="M7" s="121"/>
      <c r="N7" s="121"/>
      <c r="O7" s="122" t="s">
        <v>347</v>
      </c>
      <c r="P7" s="123">
        <v>78200</v>
      </c>
      <c r="Q7" s="125" t="s">
        <v>405</v>
      </c>
      <c r="R7" s="124"/>
    </row>
    <row r="8" spans="1:18" ht="15.75" customHeight="1">
      <c r="A8" s="118" t="s">
        <v>5</v>
      </c>
      <c r="B8" s="255"/>
      <c r="C8" s="255"/>
      <c r="D8" s="119" t="s">
        <v>515</v>
      </c>
      <c r="E8" s="120" t="s">
        <v>85</v>
      </c>
      <c r="F8" s="120" t="s">
        <v>84</v>
      </c>
      <c r="G8" s="122"/>
      <c r="H8" s="122" t="s">
        <v>72</v>
      </c>
      <c r="I8" s="122">
        <v>5</v>
      </c>
      <c r="J8" s="122">
        <v>2008</v>
      </c>
      <c r="K8" s="121" t="s">
        <v>191</v>
      </c>
      <c r="L8" s="121"/>
      <c r="M8" s="121"/>
      <c r="N8" s="121"/>
      <c r="O8" s="122" t="s">
        <v>347</v>
      </c>
      <c r="P8" s="123">
        <v>98940</v>
      </c>
      <c r="Q8" s="125" t="s">
        <v>405</v>
      </c>
      <c r="R8" s="124"/>
    </row>
    <row r="9" spans="1:17" s="124" customFormat="1" ht="15">
      <c r="A9" s="118" t="s">
        <v>6</v>
      </c>
      <c r="B9" s="255"/>
      <c r="C9" s="120" t="s">
        <v>351</v>
      </c>
      <c r="D9" s="119" t="s">
        <v>352</v>
      </c>
      <c r="E9" s="120" t="s">
        <v>88</v>
      </c>
      <c r="F9" s="120" t="s">
        <v>84</v>
      </c>
      <c r="G9" s="122">
        <v>6374</v>
      </c>
      <c r="H9" s="122" t="s">
        <v>72</v>
      </c>
      <c r="I9" s="122">
        <v>4</v>
      </c>
      <c r="J9" s="122">
        <v>2009</v>
      </c>
      <c r="K9" s="121" t="s">
        <v>192</v>
      </c>
      <c r="L9" s="121"/>
      <c r="M9" s="121"/>
      <c r="N9" s="121"/>
      <c r="O9" s="122" t="s">
        <v>347</v>
      </c>
      <c r="P9" s="123">
        <v>279214.5</v>
      </c>
      <c r="Q9" s="125" t="s">
        <v>405</v>
      </c>
    </row>
    <row r="10" spans="1:18" ht="15.75" customHeight="1">
      <c r="A10" s="118" t="s">
        <v>7</v>
      </c>
      <c r="B10" s="256" t="s">
        <v>353</v>
      </c>
      <c r="C10" s="256" t="s">
        <v>353</v>
      </c>
      <c r="D10" s="120" t="s">
        <v>354</v>
      </c>
      <c r="E10" s="120" t="s">
        <v>161</v>
      </c>
      <c r="F10" s="120" t="s">
        <v>167</v>
      </c>
      <c r="G10" s="122" t="s">
        <v>72</v>
      </c>
      <c r="H10" s="122">
        <v>543</v>
      </c>
      <c r="I10" s="122" t="s">
        <v>72</v>
      </c>
      <c r="J10" s="122">
        <v>1998</v>
      </c>
      <c r="K10" s="121" t="s">
        <v>175</v>
      </c>
      <c r="L10" s="121"/>
      <c r="M10" s="121"/>
      <c r="N10" s="121"/>
      <c r="O10" s="122" t="s">
        <v>271</v>
      </c>
      <c r="P10" s="125">
        <v>0</v>
      </c>
      <c r="Q10" s="125"/>
      <c r="R10" s="124"/>
    </row>
    <row r="11" spans="1:18" ht="15.75" customHeight="1">
      <c r="A11" s="118" t="s">
        <v>8</v>
      </c>
      <c r="B11" s="257"/>
      <c r="C11" s="257"/>
      <c r="D11" s="119" t="s">
        <v>356</v>
      </c>
      <c r="E11" s="120" t="s">
        <v>407</v>
      </c>
      <c r="F11" s="120" t="s">
        <v>168</v>
      </c>
      <c r="G11" s="122" t="s">
        <v>72</v>
      </c>
      <c r="H11" s="122">
        <v>6000</v>
      </c>
      <c r="I11" s="122" t="s">
        <v>72</v>
      </c>
      <c r="J11" s="122">
        <v>2010</v>
      </c>
      <c r="K11" s="121" t="s">
        <v>176</v>
      </c>
      <c r="L11" s="121"/>
      <c r="M11" s="121"/>
      <c r="N11" s="121"/>
      <c r="O11" s="122" t="s">
        <v>271</v>
      </c>
      <c r="P11" s="125">
        <v>0</v>
      </c>
      <c r="Q11" s="125"/>
      <c r="R11" s="124"/>
    </row>
    <row r="12" spans="1:18" ht="15.75" customHeight="1">
      <c r="A12" s="118" t="s">
        <v>9</v>
      </c>
      <c r="B12" s="257"/>
      <c r="C12" s="257"/>
      <c r="D12" s="119" t="s">
        <v>357</v>
      </c>
      <c r="E12" s="120" t="s">
        <v>408</v>
      </c>
      <c r="F12" s="120" t="s">
        <v>165</v>
      </c>
      <c r="G12" s="122">
        <v>4580</v>
      </c>
      <c r="H12" s="122">
        <v>6000</v>
      </c>
      <c r="I12" s="122">
        <v>3</v>
      </c>
      <c r="J12" s="122">
        <v>2008</v>
      </c>
      <c r="K12" s="121" t="s">
        <v>173</v>
      </c>
      <c r="L12" s="121"/>
      <c r="M12" s="121"/>
      <c r="N12" s="121"/>
      <c r="O12" s="122" t="s">
        <v>358</v>
      </c>
      <c r="P12" s="123">
        <v>58144</v>
      </c>
      <c r="Q12" s="125" t="s">
        <v>409</v>
      </c>
      <c r="R12" s="124"/>
    </row>
    <row r="13" spans="1:18" ht="15.75" customHeight="1">
      <c r="A13" s="118" t="s">
        <v>10</v>
      </c>
      <c r="B13" s="257"/>
      <c r="C13" s="257"/>
      <c r="D13" s="119" t="s">
        <v>359</v>
      </c>
      <c r="E13" s="120" t="s">
        <v>160</v>
      </c>
      <c r="F13" s="120" t="s">
        <v>166</v>
      </c>
      <c r="G13" s="122">
        <v>2299</v>
      </c>
      <c r="H13" s="122">
        <v>1261</v>
      </c>
      <c r="I13" s="122">
        <v>3</v>
      </c>
      <c r="J13" s="122">
        <v>2011</v>
      </c>
      <c r="K13" s="121" t="s">
        <v>174</v>
      </c>
      <c r="L13" s="121"/>
      <c r="M13" s="121"/>
      <c r="N13" s="121"/>
      <c r="O13" s="122" t="s">
        <v>358</v>
      </c>
      <c r="P13" s="123">
        <v>20516</v>
      </c>
      <c r="Q13" s="125" t="s">
        <v>409</v>
      </c>
      <c r="R13" s="124"/>
    </row>
    <row r="14" spans="1:18" ht="15.75" customHeight="1">
      <c r="A14" s="118" t="s">
        <v>11</v>
      </c>
      <c r="B14" s="257"/>
      <c r="C14" s="257"/>
      <c r="D14" s="119" t="s">
        <v>360</v>
      </c>
      <c r="E14" s="120" t="s">
        <v>410</v>
      </c>
      <c r="F14" s="120" t="s">
        <v>163</v>
      </c>
      <c r="G14" s="122">
        <v>4485</v>
      </c>
      <c r="H14" s="122" t="s">
        <v>72</v>
      </c>
      <c r="I14" s="122">
        <v>1</v>
      </c>
      <c r="J14" s="122">
        <v>2010</v>
      </c>
      <c r="K14" s="121" t="s">
        <v>171</v>
      </c>
      <c r="L14" s="121"/>
      <c r="M14" s="121"/>
      <c r="N14" s="121"/>
      <c r="O14" s="122" t="s">
        <v>355</v>
      </c>
      <c r="P14" s="125">
        <v>0</v>
      </c>
      <c r="Q14" s="125"/>
      <c r="R14" s="124"/>
    </row>
    <row r="15" spans="1:18" ht="15.75" customHeight="1">
      <c r="A15" s="118" t="s">
        <v>12</v>
      </c>
      <c r="B15" s="257"/>
      <c r="C15" s="257"/>
      <c r="D15" s="119" t="s">
        <v>361</v>
      </c>
      <c r="E15" s="120" t="s">
        <v>411</v>
      </c>
      <c r="F15" s="120" t="s">
        <v>164</v>
      </c>
      <c r="G15" s="122">
        <v>4485</v>
      </c>
      <c r="H15" s="122" t="s">
        <v>72</v>
      </c>
      <c r="I15" s="122">
        <v>1</v>
      </c>
      <c r="J15" s="122">
        <v>2010</v>
      </c>
      <c r="K15" s="121" t="s">
        <v>172</v>
      </c>
      <c r="L15" s="121"/>
      <c r="M15" s="121"/>
      <c r="N15" s="121"/>
      <c r="O15" s="122" t="s">
        <v>347</v>
      </c>
      <c r="P15" s="123">
        <v>52532</v>
      </c>
      <c r="Q15" s="125" t="s">
        <v>409</v>
      </c>
      <c r="R15" s="124"/>
    </row>
    <row r="16" spans="1:18" ht="15.75" customHeight="1">
      <c r="A16" s="118" t="s">
        <v>13</v>
      </c>
      <c r="B16" s="257"/>
      <c r="C16" s="257"/>
      <c r="D16" s="119" t="s">
        <v>362</v>
      </c>
      <c r="E16" s="120" t="s">
        <v>162</v>
      </c>
      <c r="F16" s="120" t="s">
        <v>165</v>
      </c>
      <c r="G16" s="122">
        <v>1995</v>
      </c>
      <c r="H16" s="122">
        <v>1235</v>
      </c>
      <c r="I16" s="122">
        <v>3</v>
      </c>
      <c r="J16" s="122">
        <v>2009</v>
      </c>
      <c r="K16" s="121" t="s">
        <v>177</v>
      </c>
      <c r="L16" s="121"/>
      <c r="M16" s="121"/>
      <c r="N16" s="121"/>
      <c r="O16" s="122" t="s">
        <v>347</v>
      </c>
      <c r="P16" s="123">
        <v>13432</v>
      </c>
      <c r="Q16" s="125" t="s">
        <v>409</v>
      </c>
      <c r="R16" s="124"/>
    </row>
    <row r="17" spans="1:18" ht="15.75" customHeight="1">
      <c r="A17" s="118" t="s">
        <v>39</v>
      </c>
      <c r="B17" s="257"/>
      <c r="C17" s="257"/>
      <c r="D17" s="120" t="s">
        <v>363</v>
      </c>
      <c r="E17" s="120" t="s">
        <v>412</v>
      </c>
      <c r="F17" s="120" t="s">
        <v>165</v>
      </c>
      <c r="G17" s="122">
        <v>2299</v>
      </c>
      <c r="H17" s="122">
        <v>800</v>
      </c>
      <c r="I17" s="122">
        <v>7</v>
      </c>
      <c r="J17" s="122">
        <v>2012</v>
      </c>
      <c r="K17" s="121" t="s">
        <v>178</v>
      </c>
      <c r="L17" s="121"/>
      <c r="M17" s="121"/>
      <c r="N17" s="121"/>
      <c r="O17" s="122" t="s">
        <v>358</v>
      </c>
      <c r="P17" s="123">
        <v>29072</v>
      </c>
      <c r="Q17" s="125" t="s">
        <v>409</v>
      </c>
      <c r="R17" s="124"/>
    </row>
    <row r="18" spans="1:18" ht="15.75" customHeight="1">
      <c r="A18" s="118" t="s">
        <v>195</v>
      </c>
      <c r="B18" s="257"/>
      <c r="C18" s="257"/>
      <c r="D18" s="119" t="s">
        <v>364</v>
      </c>
      <c r="E18" s="120" t="s">
        <v>413</v>
      </c>
      <c r="F18" s="120" t="s">
        <v>170</v>
      </c>
      <c r="G18" s="122" t="s">
        <v>72</v>
      </c>
      <c r="H18" s="122">
        <v>6000</v>
      </c>
      <c r="I18" s="122" t="s">
        <v>72</v>
      </c>
      <c r="J18" s="122">
        <v>1990</v>
      </c>
      <c r="K18" s="121" t="s">
        <v>180</v>
      </c>
      <c r="L18" s="121"/>
      <c r="M18" s="121"/>
      <c r="N18" s="121"/>
      <c r="O18" s="122" t="s">
        <v>271</v>
      </c>
      <c r="P18" s="125">
        <v>0</v>
      </c>
      <c r="Q18" s="125"/>
      <c r="R18" s="124"/>
    </row>
    <row r="19" spans="1:18" ht="15" customHeight="1">
      <c r="A19" s="118" t="s">
        <v>196</v>
      </c>
      <c r="B19" s="257"/>
      <c r="C19" s="257"/>
      <c r="D19" s="120" t="s">
        <v>414</v>
      </c>
      <c r="E19" s="120" t="s">
        <v>365</v>
      </c>
      <c r="F19" s="120" t="s">
        <v>165</v>
      </c>
      <c r="G19" s="122">
        <v>1956</v>
      </c>
      <c r="H19" s="122">
        <v>800</v>
      </c>
      <c r="I19" s="122">
        <v>5</v>
      </c>
      <c r="J19" s="122">
        <v>2014</v>
      </c>
      <c r="K19" s="121" t="s">
        <v>179</v>
      </c>
      <c r="L19" s="121"/>
      <c r="M19" s="121"/>
      <c r="N19" s="121"/>
      <c r="O19" s="122" t="s">
        <v>347</v>
      </c>
      <c r="P19" s="123">
        <v>26036</v>
      </c>
      <c r="Q19" s="125" t="s">
        <v>409</v>
      </c>
      <c r="R19" s="124"/>
    </row>
    <row r="20" spans="1:18" ht="15.75" customHeight="1">
      <c r="A20" s="118" t="s">
        <v>40</v>
      </c>
      <c r="B20" s="257"/>
      <c r="C20" s="257"/>
      <c r="D20" s="119" t="s">
        <v>366</v>
      </c>
      <c r="E20" s="120" t="s">
        <v>367</v>
      </c>
      <c r="F20" s="120" t="s">
        <v>169</v>
      </c>
      <c r="G20" s="122" t="s">
        <v>72</v>
      </c>
      <c r="H20" s="122" t="s">
        <v>415</v>
      </c>
      <c r="I20" s="122" t="s">
        <v>72</v>
      </c>
      <c r="J20" s="122" t="s">
        <v>373</v>
      </c>
      <c r="K20" s="121" t="s">
        <v>375</v>
      </c>
      <c r="L20" s="121"/>
      <c r="M20" s="121"/>
      <c r="N20" s="121"/>
      <c r="O20" s="122" t="s">
        <v>271</v>
      </c>
      <c r="P20" s="125">
        <v>0</v>
      </c>
      <c r="Q20" s="125"/>
      <c r="R20" s="124"/>
    </row>
    <row r="21" spans="1:18" ht="15.75" customHeight="1">
      <c r="A21" s="118" t="s">
        <v>41</v>
      </c>
      <c r="B21" s="257"/>
      <c r="C21" s="257"/>
      <c r="D21" s="119" t="s">
        <v>416</v>
      </c>
      <c r="E21" s="120" t="s">
        <v>417</v>
      </c>
      <c r="F21" s="120" t="s">
        <v>168</v>
      </c>
      <c r="G21" s="122" t="s">
        <v>72</v>
      </c>
      <c r="H21" s="122" t="s">
        <v>418</v>
      </c>
      <c r="I21" s="122" t="s">
        <v>72</v>
      </c>
      <c r="J21" s="122" t="s">
        <v>419</v>
      </c>
      <c r="K21" s="121" t="s">
        <v>420</v>
      </c>
      <c r="L21" s="121"/>
      <c r="M21" s="121"/>
      <c r="N21" s="121"/>
      <c r="O21" s="122" t="s">
        <v>271</v>
      </c>
      <c r="P21" s="125">
        <v>0</v>
      </c>
      <c r="Q21" s="125"/>
      <c r="R21" s="124"/>
    </row>
    <row r="22" spans="1:18" ht="15.75" customHeight="1">
      <c r="A22" s="118" t="s">
        <v>42</v>
      </c>
      <c r="B22" s="257"/>
      <c r="C22" s="257"/>
      <c r="D22" s="119" t="s">
        <v>421</v>
      </c>
      <c r="E22" s="120" t="s">
        <v>422</v>
      </c>
      <c r="F22" s="120" t="s">
        <v>169</v>
      </c>
      <c r="G22" s="122" t="s">
        <v>72</v>
      </c>
      <c r="H22" s="122" t="s">
        <v>423</v>
      </c>
      <c r="I22" s="122" t="s">
        <v>72</v>
      </c>
      <c r="J22" s="122" t="s">
        <v>419</v>
      </c>
      <c r="K22" s="121" t="s">
        <v>424</v>
      </c>
      <c r="L22" s="121"/>
      <c r="M22" s="121"/>
      <c r="N22" s="121"/>
      <c r="O22" s="122" t="s">
        <v>271</v>
      </c>
      <c r="P22" s="125">
        <v>0</v>
      </c>
      <c r="Q22" s="125"/>
      <c r="R22" s="124"/>
    </row>
    <row r="23" spans="1:18" s="137" customFormat="1" ht="15.75" customHeight="1">
      <c r="A23" s="118" t="s">
        <v>43</v>
      </c>
      <c r="B23" s="257"/>
      <c r="C23" s="257"/>
      <c r="D23" s="194" t="s">
        <v>427</v>
      </c>
      <c r="E23" s="195" t="s">
        <v>507</v>
      </c>
      <c r="F23" s="120" t="s">
        <v>169</v>
      </c>
      <c r="G23" s="197" t="s">
        <v>72</v>
      </c>
      <c r="H23" s="197" t="s">
        <v>508</v>
      </c>
      <c r="I23" s="197" t="s">
        <v>72</v>
      </c>
      <c r="J23" s="197" t="s">
        <v>419</v>
      </c>
      <c r="K23" s="196" t="s">
        <v>509</v>
      </c>
      <c r="L23" s="196"/>
      <c r="M23" s="196"/>
      <c r="N23" s="196"/>
      <c r="O23" s="197"/>
      <c r="P23" s="125">
        <v>0</v>
      </c>
      <c r="Q23" s="125"/>
      <c r="R23" s="193"/>
    </row>
    <row r="24" spans="1:18" ht="15">
      <c r="A24" s="118" t="s">
        <v>44</v>
      </c>
      <c r="B24" s="257"/>
      <c r="C24" s="261"/>
      <c r="D24" s="120" t="s">
        <v>451</v>
      </c>
      <c r="E24" s="120" t="s">
        <v>452</v>
      </c>
      <c r="F24" s="120" t="s">
        <v>368</v>
      </c>
      <c r="G24" s="122" t="s">
        <v>370</v>
      </c>
      <c r="H24" s="122" t="s">
        <v>371</v>
      </c>
      <c r="I24" s="122" t="s">
        <v>372</v>
      </c>
      <c r="J24" s="122" t="s">
        <v>373</v>
      </c>
      <c r="K24" s="121" t="s">
        <v>374</v>
      </c>
      <c r="L24" s="121"/>
      <c r="M24" s="121"/>
      <c r="N24" s="121"/>
      <c r="O24" s="122" t="s">
        <v>347</v>
      </c>
      <c r="P24" s="123">
        <v>64032</v>
      </c>
      <c r="Q24" s="125" t="s">
        <v>409</v>
      </c>
      <c r="R24" s="124"/>
    </row>
    <row r="25" spans="1:18" s="137" customFormat="1" ht="15.75" customHeight="1">
      <c r="A25" s="118" t="s">
        <v>45</v>
      </c>
      <c r="B25" s="257"/>
      <c r="C25" s="70" t="s">
        <v>425</v>
      </c>
      <c r="D25" s="61" t="s">
        <v>426</v>
      </c>
      <c r="E25" s="70" t="s">
        <v>365</v>
      </c>
      <c r="F25" s="120" t="s">
        <v>368</v>
      </c>
      <c r="G25" s="192" t="s">
        <v>510</v>
      </c>
      <c r="H25" s="192" t="s">
        <v>511</v>
      </c>
      <c r="I25" s="192" t="s">
        <v>512</v>
      </c>
      <c r="J25" s="192" t="s">
        <v>513</v>
      </c>
      <c r="K25" s="191" t="s">
        <v>514</v>
      </c>
      <c r="L25" s="191"/>
      <c r="M25" s="191"/>
      <c r="N25" s="191"/>
      <c r="O25" s="192"/>
      <c r="P25" s="125">
        <v>0</v>
      </c>
      <c r="Q25" s="125"/>
      <c r="R25" s="193"/>
    </row>
    <row r="26" spans="1:18" ht="15">
      <c r="A26" s="118" t="s">
        <v>46</v>
      </c>
      <c r="B26" s="257"/>
      <c r="C26" s="187" t="s">
        <v>428</v>
      </c>
      <c r="D26" s="188" t="s">
        <v>429</v>
      </c>
      <c r="E26" s="187" t="s">
        <v>430</v>
      </c>
      <c r="F26" s="187" t="s">
        <v>164</v>
      </c>
      <c r="G26" s="190" t="s">
        <v>431</v>
      </c>
      <c r="H26" s="190" t="s">
        <v>72</v>
      </c>
      <c r="I26" s="190" t="s">
        <v>432</v>
      </c>
      <c r="J26" s="190" t="s">
        <v>433</v>
      </c>
      <c r="K26" s="189" t="s">
        <v>434</v>
      </c>
      <c r="L26" s="189"/>
      <c r="M26" s="189"/>
      <c r="N26" s="189"/>
      <c r="O26" s="190" t="s">
        <v>358</v>
      </c>
      <c r="P26" s="123">
        <v>241960</v>
      </c>
      <c r="Q26" s="125" t="s">
        <v>409</v>
      </c>
      <c r="R26" s="126"/>
    </row>
    <row r="27" spans="1:18" ht="15">
      <c r="A27" s="118" t="s">
        <v>46</v>
      </c>
      <c r="B27" s="257"/>
      <c r="C27" s="127" t="s">
        <v>435</v>
      </c>
      <c r="D27" s="128" t="s">
        <v>436</v>
      </c>
      <c r="E27" s="129" t="s">
        <v>437</v>
      </c>
      <c r="F27" s="129" t="s">
        <v>84</v>
      </c>
      <c r="G27" s="131" t="s">
        <v>438</v>
      </c>
      <c r="H27" s="131" t="s">
        <v>72</v>
      </c>
      <c r="I27" s="131" t="s">
        <v>372</v>
      </c>
      <c r="J27" s="131" t="s">
        <v>419</v>
      </c>
      <c r="K27" s="130" t="s">
        <v>439</v>
      </c>
      <c r="L27" s="130"/>
      <c r="M27" s="130"/>
      <c r="N27" s="130"/>
      <c r="O27" s="122" t="s">
        <v>358</v>
      </c>
      <c r="P27" s="198">
        <v>1447344</v>
      </c>
      <c r="Q27" s="125" t="s">
        <v>409</v>
      </c>
      <c r="R27" s="124"/>
    </row>
    <row r="28" spans="1:18" ht="15">
      <c r="A28" s="118" t="s">
        <v>47</v>
      </c>
      <c r="B28" s="257"/>
      <c r="C28" s="259" t="s">
        <v>440</v>
      </c>
      <c r="D28" s="128" t="s">
        <v>441</v>
      </c>
      <c r="E28" s="129" t="s">
        <v>442</v>
      </c>
      <c r="F28" s="129" t="s">
        <v>443</v>
      </c>
      <c r="G28" s="131" t="s">
        <v>370</v>
      </c>
      <c r="H28" s="131" t="s">
        <v>444</v>
      </c>
      <c r="I28" s="131" t="s">
        <v>372</v>
      </c>
      <c r="J28" s="131" t="s">
        <v>419</v>
      </c>
      <c r="K28" s="130" t="s">
        <v>445</v>
      </c>
      <c r="L28" s="130"/>
      <c r="M28" s="130"/>
      <c r="N28" s="130"/>
      <c r="O28" s="131" t="s">
        <v>358</v>
      </c>
      <c r="P28" s="198">
        <v>78120</v>
      </c>
      <c r="Q28" s="125" t="s">
        <v>409</v>
      </c>
      <c r="R28" s="124"/>
    </row>
    <row r="29" spans="1:18" ht="15.75" thickBot="1">
      <c r="A29" s="181" t="s">
        <v>48</v>
      </c>
      <c r="B29" s="258"/>
      <c r="C29" s="260"/>
      <c r="D29" s="183" t="s">
        <v>446</v>
      </c>
      <c r="E29" s="182" t="s">
        <v>447</v>
      </c>
      <c r="F29" s="182" t="s">
        <v>443</v>
      </c>
      <c r="G29" s="185" t="s">
        <v>370</v>
      </c>
      <c r="H29" s="185" t="s">
        <v>448</v>
      </c>
      <c r="I29" s="185" t="s">
        <v>449</v>
      </c>
      <c r="J29" s="185" t="s">
        <v>419</v>
      </c>
      <c r="K29" s="184" t="s">
        <v>450</v>
      </c>
      <c r="L29" s="184"/>
      <c r="M29" s="184"/>
      <c r="N29" s="184"/>
      <c r="O29" s="185" t="s">
        <v>358</v>
      </c>
      <c r="P29" s="199">
        <v>84240</v>
      </c>
      <c r="Q29" s="186" t="s">
        <v>409</v>
      </c>
      <c r="R29" s="124"/>
    </row>
  </sheetData>
  <sheetProtection/>
  <mergeCells count="6">
    <mergeCell ref="P2:Q2"/>
    <mergeCell ref="B4:B9"/>
    <mergeCell ref="C4:C8"/>
    <mergeCell ref="B10:B29"/>
    <mergeCell ref="C28:C29"/>
    <mergeCell ref="C10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zoomScalePageLayoutView="0" workbookViewId="0" topLeftCell="A24">
      <selection activeCell="D31" sqref="D31"/>
    </sheetView>
  </sheetViews>
  <sheetFormatPr defaultColWidth="9.140625" defaultRowHeight="15"/>
  <cols>
    <col min="1" max="1" width="4.140625" style="13" customWidth="1"/>
    <col min="2" max="2" width="20.140625" style="51" customWidth="1"/>
    <col min="3" max="4" width="32.8515625" style="9" customWidth="1"/>
    <col min="5" max="16384" width="9.140625" style="9" customWidth="1"/>
  </cols>
  <sheetData>
    <row r="1" spans="1:4" ht="24" customHeight="1">
      <c r="A1" s="262" t="s">
        <v>68</v>
      </c>
      <c r="B1" s="263"/>
      <c r="C1" s="263"/>
      <c r="D1" s="263"/>
    </row>
    <row r="2" ht="18.75" customHeight="1" thickBot="1">
      <c r="A2" s="10" t="s">
        <v>69</v>
      </c>
    </row>
    <row r="3" spans="1:4" ht="21.75" customHeight="1" thickBot="1" thickTop="1">
      <c r="A3" s="11" t="s">
        <v>0</v>
      </c>
      <c r="B3" s="52" t="s">
        <v>14</v>
      </c>
      <c r="C3" s="12" t="s">
        <v>70</v>
      </c>
      <c r="D3" s="12" t="s">
        <v>71</v>
      </c>
    </row>
    <row r="4" spans="1:4" ht="21.75" customHeight="1" thickBot="1" thickTop="1">
      <c r="A4" s="266">
        <v>1</v>
      </c>
      <c r="B4" s="264" t="str">
        <f>Mapka!B3</f>
        <v>Urząd Gminy Czernica</v>
      </c>
      <c r="C4" s="264"/>
      <c r="D4" s="264"/>
    </row>
    <row r="5" spans="1:4" ht="103.5" thickBot="1" thickTop="1">
      <c r="A5" s="267"/>
      <c r="B5" s="239" t="str">
        <f>'[1]Ogień'!B3</f>
        <v>Urząd Gminy, ul.Kolejowa 3 - budynek</v>
      </c>
      <c r="C5" s="54" t="s">
        <v>529</v>
      </c>
      <c r="D5" s="54" t="s">
        <v>279</v>
      </c>
    </row>
    <row r="6" spans="1:4" s="13" customFormat="1" ht="78" thickBot="1" thickTop="1">
      <c r="A6" s="267"/>
      <c r="B6" s="239" t="str">
        <f>'[1]Ogień'!B6</f>
        <v>Budynek komunalny  Czernica  ul. Wrocławska 78 (GOPS)</v>
      </c>
      <c r="C6" s="54" t="s">
        <v>530</v>
      </c>
      <c r="D6" s="54" t="s">
        <v>272</v>
      </c>
    </row>
    <row r="7" spans="1:4" ht="90.75" thickBot="1" thickTop="1">
      <c r="A7" s="267"/>
      <c r="B7" s="239" t="s">
        <v>531</v>
      </c>
      <c r="C7" s="54" t="s">
        <v>532</v>
      </c>
      <c r="D7" s="54" t="s">
        <v>533</v>
      </c>
    </row>
    <row r="8" spans="1:4" ht="52.5" thickBot="1" thickTop="1">
      <c r="A8" s="267"/>
      <c r="B8" s="239" t="str">
        <f>'[1]Ogień'!B9</f>
        <v>Budynek usługowy - sklep Krzyków</v>
      </c>
      <c r="C8" s="54" t="s">
        <v>307</v>
      </c>
      <c r="D8" s="54" t="s">
        <v>308</v>
      </c>
    </row>
    <row r="9" spans="1:4" ht="65.25" thickBot="1" thickTop="1">
      <c r="A9" s="267"/>
      <c r="B9" s="239" t="str">
        <f>'[1]Ogień'!B7</f>
        <v>Budynek  usługowy Kamieniec Wr. Ul. Spółdzielcza 8 - poczta Kamieniec</v>
      </c>
      <c r="C9" s="54" t="s">
        <v>534</v>
      </c>
      <c r="D9" s="54" t="s">
        <v>230</v>
      </c>
    </row>
    <row r="10" spans="1:4" ht="78" thickBot="1" thickTop="1">
      <c r="A10" s="267"/>
      <c r="B10" s="239" t="s">
        <v>535</v>
      </c>
      <c r="C10" s="54" t="s">
        <v>536</v>
      </c>
      <c r="D10" s="54" t="s">
        <v>230</v>
      </c>
    </row>
    <row r="11" spans="1:4" ht="90.75" thickBot="1" thickTop="1">
      <c r="A11" s="267"/>
      <c r="B11" s="239" t="s">
        <v>537</v>
      </c>
      <c r="C11" s="54" t="s">
        <v>538</v>
      </c>
      <c r="D11" s="54" t="s">
        <v>230</v>
      </c>
    </row>
    <row r="12" spans="1:4" ht="129" thickBot="1" thickTop="1">
      <c r="A12" s="268"/>
      <c r="B12" s="239" t="s">
        <v>539</v>
      </c>
      <c r="C12" s="54" t="s">
        <v>538</v>
      </c>
      <c r="D12" s="54" t="s">
        <v>236</v>
      </c>
    </row>
    <row r="13" spans="1:4" ht="21.75" customHeight="1" thickBot="1" thickTop="1">
      <c r="A13" s="265">
        <v>2</v>
      </c>
      <c r="B13" s="264" t="str">
        <f>Mapka!B4</f>
        <v>Gminna Biblioteka Publiczna w Czernicy</v>
      </c>
      <c r="C13" s="264"/>
      <c r="D13" s="264"/>
    </row>
    <row r="14" spans="1:4" ht="65.25" thickBot="1" thickTop="1">
      <c r="A14" s="265"/>
      <c r="B14" s="53" t="str">
        <f>Ogień!B88</f>
        <v>budynek biblioteki, Ratowice ul. Wrocławska*</v>
      </c>
      <c r="C14" s="54" t="s">
        <v>283</v>
      </c>
      <c r="D14" s="54" t="s">
        <v>281</v>
      </c>
    </row>
    <row r="15" spans="1:4" ht="78" thickBot="1" thickTop="1">
      <c r="A15" s="265"/>
      <c r="B15" s="53" t="str">
        <f>Ogień!B90</f>
        <v>budynek biblioteki, Nadolice Wielkie 56A</v>
      </c>
      <c r="C15" s="54" t="s">
        <v>282</v>
      </c>
      <c r="D15" s="54" t="s">
        <v>284</v>
      </c>
    </row>
    <row r="16" spans="1:4" ht="52.5" thickBot="1" thickTop="1">
      <c r="A16" s="265"/>
      <c r="B16" s="53" t="str">
        <f>Ogień!B92</f>
        <v>budynek biblioteki, Jeszkowice ul. Jelczańska 5</v>
      </c>
      <c r="C16" s="54" t="s">
        <v>285</v>
      </c>
      <c r="D16" s="54" t="s">
        <v>286</v>
      </c>
    </row>
    <row r="17" spans="1:4" s="13" customFormat="1" ht="21.75" customHeight="1" thickBot="1" thickTop="1">
      <c r="A17" s="265">
        <v>3</v>
      </c>
      <c r="B17" s="264" t="str">
        <f>Mapka!B5</f>
        <v>Gminny Ośrodek Pomocy Społecznej w Czernicy</v>
      </c>
      <c r="C17" s="264"/>
      <c r="D17" s="264"/>
    </row>
    <row r="18" spans="1:4" s="13" customFormat="1" ht="78" thickBot="1" thickTop="1">
      <c r="A18" s="265"/>
      <c r="B18" s="53" t="s">
        <v>268</v>
      </c>
      <c r="C18" s="54" t="s">
        <v>493</v>
      </c>
      <c r="D18" s="54" t="s">
        <v>494</v>
      </c>
    </row>
    <row r="19" spans="1:4" s="13" customFormat="1" ht="21.75" customHeight="1" thickBot="1" thickTop="1">
      <c r="A19" s="265">
        <v>4</v>
      </c>
      <c r="B19" s="264" t="str">
        <f>Mapka!B6</f>
        <v>Zespół Szkół  w Chrząstawie Wielkiej</v>
      </c>
      <c r="C19" s="264"/>
      <c r="D19" s="264"/>
    </row>
    <row r="20" spans="1:4" s="13" customFormat="1" ht="78" thickBot="1" thickTop="1">
      <c r="A20" s="265"/>
      <c r="B20" s="53" t="str">
        <f>Ogień!B106</f>
        <v>budynek szkoły, Chrząstawa Wielka ul. Wrocławska 19</v>
      </c>
      <c r="C20" s="54" t="s">
        <v>298</v>
      </c>
      <c r="D20" s="54" t="s">
        <v>226</v>
      </c>
    </row>
    <row r="21" spans="1:4" s="13" customFormat="1" ht="21.75" customHeight="1" thickBot="1" thickTop="1">
      <c r="A21" s="265">
        <v>5</v>
      </c>
      <c r="B21" s="264" t="str">
        <f>Mapka!B7</f>
        <v>Zespół Szkolno-Przedszkolny w Czernicy</v>
      </c>
      <c r="C21" s="264"/>
      <c r="D21" s="264"/>
    </row>
    <row r="22" spans="1:4" s="13" customFormat="1" ht="65.25" thickBot="1" thickTop="1">
      <c r="A22" s="265"/>
      <c r="B22" s="53" t="s">
        <v>304</v>
      </c>
      <c r="C22" s="54" t="s">
        <v>233</v>
      </c>
      <c r="D22" s="54" t="s">
        <v>234</v>
      </c>
    </row>
    <row r="23" spans="1:4" s="13" customFormat="1" ht="52.5" thickBot="1" thickTop="1">
      <c r="A23" s="265"/>
      <c r="B23" s="53" t="s">
        <v>302</v>
      </c>
      <c r="C23" s="54" t="s">
        <v>235</v>
      </c>
      <c r="D23" s="54" t="s">
        <v>236</v>
      </c>
    </row>
    <row r="24" spans="1:4" s="13" customFormat="1" ht="21.75" customHeight="1" thickBot="1" thickTop="1">
      <c r="A24" s="265">
        <v>6</v>
      </c>
      <c r="B24" s="264" t="str">
        <f>Mapka!B10</f>
        <v>Szkoła Podstawowa w Dobrzykowicach</v>
      </c>
      <c r="C24" s="264"/>
      <c r="D24" s="264"/>
    </row>
    <row r="25" spans="1:4" s="13" customFormat="1" ht="78" thickBot="1" thickTop="1">
      <c r="A25" s="265"/>
      <c r="B25" s="53" t="s">
        <v>390</v>
      </c>
      <c r="C25" s="54" t="s">
        <v>269</v>
      </c>
      <c r="D25" s="54" t="s">
        <v>270</v>
      </c>
    </row>
    <row r="26" spans="1:4" ht="21.75" customHeight="1" thickBot="1" thickTop="1">
      <c r="A26" s="265">
        <v>7</v>
      </c>
      <c r="B26" s="264" t="str">
        <f>Mapka!B11</f>
        <v>Szkoła Podstawowa im. B. Krzywoustego w Kamieńcu Wrocławskim</v>
      </c>
      <c r="C26" s="264"/>
      <c r="D26" s="264"/>
    </row>
    <row r="27" spans="1:5" ht="116.25" thickBot="1" thickTop="1">
      <c r="A27" s="265"/>
      <c r="B27" s="53" t="s">
        <v>155</v>
      </c>
      <c r="C27" s="54" t="s">
        <v>296</v>
      </c>
      <c r="D27" s="54" t="s">
        <v>297</v>
      </c>
      <c r="E27" s="56"/>
    </row>
    <row r="28" spans="1:4" s="13" customFormat="1" ht="21.75" customHeight="1" thickBot="1" thickTop="1">
      <c r="A28" s="265">
        <v>8</v>
      </c>
      <c r="B28" s="264" t="str">
        <f>Mapka!B12</f>
        <v>Szkoła Podstawowa w Ratowicach</v>
      </c>
      <c r="C28" s="264"/>
      <c r="D28" s="264"/>
    </row>
    <row r="29" spans="1:4" s="13" customFormat="1" ht="90.75" thickBot="1" thickTop="1">
      <c r="A29" s="265"/>
      <c r="B29" s="53" t="s">
        <v>301</v>
      </c>
      <c r="C29" s="54" t="s">
        <v>229</v>
      </c>
      <c r="D29" s="54" t="s">
        <v>228</v>
      </c>
    </row>
    <row r="30" spans="1:4" s="13" customFormat="1" ht="14.25" thickBot="1" thickTop="1">
      <c r="A30" s="265">
        <v>9</v>
      </c>
      <c r="B30" s="264" t="str">
        <f>Mapka!B13</f>
        <v>Zakład Gospodarki Komunalnej Czernica</v>
      </c>
      <c r="C30" s="264"/>
      <c r="D30" s="264"/>
    </row>
    <row r="31" spans="1:4" s="13" customFormat="1" ht="78" thickBot="1" thickTop="1">
      <c r="A31" s="265"/>
      <c r="B31" s="241" t="s">
        <v>497</v>
      </c>
      <c r="C31" s="240" t="s">
        <v>498</v>
      </c>
      <c r="D31" s="240" t="s">
        <v>540</v>
      </c>
    </row>
    <row r="32" ht="13.5" thickTop="1"/>
  </sheetData>
  <sheetProtection/>
  <mergeCells count="19">
    <mergeCell ref="B26:D26"/>
    <mergeCell ref="B28:D28"/>
    <mergeCell ref="B24:D24"/>
    <mergeCell ref="B30:D30"/>
    <mergeCell ref="B17:D17"/>
    <mergeCell ref="A17:A18"/>
    <mergeCell ref="A19:A20"/>
    <mergeCell ref="A21:A23"/>
    <mergeCell ref="A28:A29"/>
    <mergeCell ref="A30:A31"/>
    <mergeCell ref="B21:D21"/>
    <mergeCell ref="A24:A25"/>
    <mergeCell ref="A26:A27"/>
    <mergeCell ref="A1:D1"/>
    <mergeCell ref="B4:D4"/>
    <mergeCell ref="B13:D13"/>
    <mergeCell ref="A13:A16"/>
    <mergeCell ref="B19:D19"/>
    <mergeCell ref="A4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O11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16.140625" style="0" customWidth="1"/>
    <col min="3" max="3" width="16.00390625" style="0" customWidth="1"/>
    <col min="7" max="7" width="10.8515625" style="0" bestFit="1" customWidth="1"/>
    <col min="9" max="9" width="10.8515625" style="0" bestFit="1" customWidth="1"/>
    <col min="11" max="11" width="10.8515625" style="0" bestFit="1" customWidth="1"/>
    <col min="13" max="13" width="11.28125" style="0" bestFit="1" customWidth="1"/>
    <col min="14" max="14" width="10.8515625" style="0" bestFit="1" customWidth="1"/>
  </cols>
  <sheetData>
    <row r="4" spans="2:15" ht="15">
      <c r="B4" s="208"/>
      <c r="C4" s="235" t="s">
        <v>528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6" spans="2:15" ht="15">
      <c r="B6" s="210"/>
      <c r="C6" s="211"/>
      <c r="D6" s="269">
        <v>2016</v>
      </c>
      <c r="E6" s="272"/>
      <c r="F6" s="273">
        <v>2017</v>
      </c>
      <c r="G6" s="270"/>
      <c r="H6" s="269">
        <v>2018</v>
      </c>
      <c r="I6" s="272"/>
      <c r="J6" s="273">
        <v>2019</v>
      </c>
      <c r="K6" s="270"/>
      <c r="L6" s="269">
        <v>2020</v>
      </c>
      <c r="M6" s="270"/>
      <c r="N6" s="230" t="s">
        <v>520</v>
      </c>
      <c r="O6" s="208"/>
    </row>
    <row r="7" spans="2:15" ht="30">
      <c r="B7" s="210"/>
      <c r="C7" s="211"/>
      <c r="D7" s="212" t="s">
        <v>521</v>
      </c>
      <c r="E7" s="213" t="s">
        <v>522</v>
      </c>
      <c r="F7" s="214" t="s">
        <v>521</v>
      </c>
      <c r="G7" s="215" t="s">
        <v>522</v>
      </c>
      <c r="H7" s="212" t="s">
        <v>521</v>
      </c>
      <c r="I7" s="213" t="s">
        <v>522</v>
      </c>
      <c r="J7" s="214" t="s">
        <v>521</v>
      </c>
      <c r="K7" s="215" t="s">
        <v>522</v>
      </c>
      <c r="L7" s="212" t="s">
        <v>521</v>
      </c>
      <c r="M7" s="228" t="s">
        <v>522</v>
      </c>
      <c r="N7" s="230" t="s">
        <v>523</v>
      </c>
      <c r="O7" s="208"/>
    </row>
    <row r="8" spans="2:15" ht="30">
      <c r="B8" s="236" t="s">
        <v>524</v>
      </c>
      <c r="C8" s="216" t="s">
        <v>525</v>
      </c>
      <c r="D8" s="217">
        <v>2</v>
      </c>
      <c r="E8" s="218">
        <v>796.44</v>
      </c>
      <c r="F8" s="219">
        <v>10</v>
      </c>
      <c r="G8" s="220">
        <f>49654.68</f>
        <v>49654.68</v>
      </c>
      <c r="H8" s="217">
        <v>6</v>
      </c>
      <c r="I8" s="218">
        <v>18867.02</v>
      </c>
      <c r="J8" s="219">
        <v>13</v>
      </c>
      <c r="K8" s="221">
        <v>39992.96</v>
      </c>
      <c r="L8" s="234">
        <v>19</v>
      </c>
      <c r="M8" s="233">
        <f>31587.28+6148</f>
        <v>37735.28</v>
      </c>
      <c r="N8" s="238">
        <f>340+300+584+500</f>
        <v>1724</v>
      </c>
      <c r="O8" s="209"/>
    </row>
    <row r="9" spans="2:15" ht="15">
      <c r="B9" s="222"/>
      <c r="C9" s="223"/>
      <c r="D9" s="224"/>
      <c r="E9" s="225"/>
      <c r="F9" s="226"/>
      <c r="G9" s="227"/>
      <c r="H9" s="224"/>
      <c r="I9" s="225"/>
      <c r="J9" s="226"/>
      <c r="K9" s="227"/>
      <c r="L9" s="224"/>
      <c r="M9" s="227"/>
      <c r="N9" s="231"/>
      <c r="O9" s="209"/>
    </row>
    <row r="10" spans="2:15" ht="38.25" customHeight="1">
      <c r="B10" s="271" t="s">
        <v>58</v>
      </c>
      <c r="C10" s="216" t="s">
        <v>526</v>
      </c>
      <c r="D10" s="217" t="s">
        <v>72</v>
      </c>
      <c r="E10" s="218" t="s">
        <v>72</v>
      </c>
      <c r="F10" s="219" t="s">
        <v>72</v>
      </c>
      <c r="G10" s="220" t="s">
        <v>72</v>
      </c>
      <c r="H10" s="217" t="s">
        <v>72</v>
      </c>
      <c r="I10" s="218" t="s">
        <v>72</v>
      </c>
      <c r="J10" s="219" t="s">
        <v>72</v>
      </c>
      <c r="K10" s="220" t="s">
        <v>72</v>
      </c>
      <c r="L10" s="217" t="s">
        <v>72</v>
      </c>
      <c r="M10" s="229" t="s">
        <v>72</v>
      </c>
      <c r="N10" s="232" t="s">
        <v>72</v>
      </c>
      <c r="O10" s="208"/>
    </row>
    <row r="11" spans="2:15" ht="34.5" customHeight="1">
      <c r="B11" s="271"/>
      <c r="C11" s="216" t="s">
        <v>527</v>
      </c>
      <c r="D11" s="217" t="s">
        <v>72</v>
      </c>
      <c r="E11" s="218" t="s">
        <v>72</v>
      </c>
      <c r="F11" s="219" t="s">
        <v>72</v>
      </c>
      <c r="G11" s="220" t="s">
        <v>72</v>
      </c>
      <c r="H11" s="217">
        <v>2</v>
      </c>
      <c r="I11" s="218">
        <f>539+1100</f>
        <v>1639</v>
      </c>
      <c r="J11" s="219">
        <v>1</v>
      </c>
      <c r="K11" s="220">
        <f>544.71</f>
        <v>544.71</v>
      </c>
      <c r="L11" s="217">
        <v>4</v>
      </c>
      <c r="M11" s="237">
        <f>5079.29+2202+1076+1126</f>
        <v>9483.29</v>
      </c>
      <c r="N11" s="232" t="s">
        <v>72</v>
      </c>
      <c r="O11" s="208"/>
    </row>
  </sheetData>
  <sheetProtection/>
  <mergeCells count="6">
    <mergeCell ref="L6:M6"/>
    <mergeCell ref="B10:B11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BartekP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PrzemekB</dc:creator>
  <cp:keywords/>
  <dc:description/>
  <cp:lastModifiedBy>Patryk Gródek - IB</cp:lastModifiedBy>
  <cp:lastPrinted>2018-10-09T11:53:30Z</cp:lastPrinted>
  <dcterms:created xsi:type="dcterms:W3CDTF">2012-01-13T14:07:06Z</dcterms:created>
  <dcterms:modified xsi:type="dcterms:W3CDTF">2020-09-28T13:31:43Z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